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dcdata\users\roman.sehnal\Plocha\VZMR NÁPLAVKA\VÝZVA VZ NÁPLAVKA vč. příloh\VV Náplavka 3_22\"/>
    </mc:Choice>
  </mc:AlternateContent>
  <bookViews>
    <workbookView xWindow="630" yWindow="630" windowWidth="21735" windowHeight="11700" activeTab="1"/>
  </bookViews>
  <sheets>
    <sheet name="Rekapitulace stavby" sheetId="1" r:id="rId1"/>
    <sheet name="NAPLAVKA - OPRAVA ÚČELOVÉ..." sheetId="2" r:id="rId2"/>
  </sheets>
  <definedNames>
    <definedName name="_xlnm._FilterDatabase" localSheetId="1" hidden="1">'NAPLAVKA - OPRAVA ÚČELOVÉ...'!$C$120:$K$164</definedName>
    <definedName name="_xlnm.Print_Titles" localSheetId="1">'NAPLAVKA - OPRAVA ÚČELOVÉ...'!$120:$120</definedName>
    <definedName name="_xlnm.Print_Titles" localSheetId="0">'Rekapitulace stavby'!$92:$92</definedName>
    <definedName name="_xlnm.Print_Area" localSheetId="1">'NAPLAVKA - OPRAVA ÚČELOVÉ...'!$C$4:$J$76,'NAPLAVKA - OPRAVA ÚČELOVÉ...'!$C$82:$J$104,'NAPLAVKA - OPRAVA ÚČELOVÉ...'!$C$110:$J$164</definedName>
    <definedName name="_xlnm.Print_Area" localSheetId="0">'Rekapitulace stavby'!$D$4:$AO$76,'Rekapitulace stavby'!$C$82:$AQ$96</definedName>
  </definedNames>
  <calcPr calcId="152511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164" i="2"/>
  <c r="BH164" i="2"/>
  <c r="BG164" i="2"/>
  <c r="BF164" i="2"/>
  <c r="T164" i="2"/>
  <c r="T163" i="2" s="1"/>
  <c r="R164" i="2"/>
  <c r="R163" i="2" s="1"/>
  <c r="P164" i="2"/>
  <c r="P163" i="2" s="1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T156" i="2"/>
  <c r="R157" i="2"/>
  <c r="R156" i="2"/>
  <c r="P157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F32" i="2" s="1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F115" i="2"/>
  <c r="E113" i="2"/>
  <c r="F87" i="2"/>
  <c r="E85" i="2"/>
  <c r="J22" i="2"/>
  <c r="E22" i="2"/>
  <c r="J118" i="2" s="1"/>
  <c r="J21" i="2"/>
  <c r="J19" i="2"/>
  <c r="E19" i="2"/>
  <c r="J117" i="2" s="1"/>
  <c r="J18" i="2"/>
  <c r="J16" i="2"/>
  <c r="E16" i="2"/>
  <c r="F118" i="2" s="1"/>
  <c r="J15" i="2"/>
  <c r="J13" i="2"/>
  <c r="E13" i="2"/>
  <c r="F117" i="2" s="1"/>
  <c r="J12" i="2"/>
  <c r="J10" i="2"/>
  <c r="J115" i="2" s="1"/>
  <c r="L90" i="1"/>
  <c r="AM90" i="1"/>
  <c r="AM89" i="1"/>
  <c r="L89" i="1"/>
  <c r="AM87" i="1"/>
  <c r="L87" i="1"/>
  <c r="L85" i="1"/>
  <c r="L84" i="1"/>
  <c r="J154" i="2"/>
  <c r="BK147" i="2"/>
  <c r="BK144" i="2"/>
  <c r="BK139" i="2"/>
  <c r="J134" i="2"/>
  <c r="BK130" i="2"/>
  <c r="J128" i="2"/>
  <c r="BK152" i="2"/>
  <c r="J147" i="2"/>
  <c r="BK143" i="2"/>
  <c r="BK137" i="2"/>
  <c r="J133" i="2"/>
  <c r="BK128" i="2"/>
  <c r="BK125" i="2"/>
  <c r="BK157" i="2"/>
  <c r="BK151" i="2"/>
  <c r="BK148" i="2"/>
  <c r="BK145" i="2"/>
  <c r="J140" i="2"/>
  <c r="J136" i="2"/>
  <c r="BK131" i="2"/>
  <c r="BK126" i="2"/>
  <c r="J124" i="2"/>
  <c r="BK164" i="2"/>
  <c r="J164" i="2"/>
  <c r="BK162" i="2"/>
  <c r="J162" i="2"/>
  <c r="BK161" i="2"/>
  <c r="J161" i="2"/>
  <c r="BK160" i="2"/>
  <c r="J160" i="2"/>
  <c r="BK155" i="2"/>
  <c r="J153" i="2"/>
  <c r="BK149" i="2"/>
  <c r="BK146" i="2"/>
  <c r="BK140" i="2"/>
  <c r="J137" i="2"/>
  <c r="BK132" i="2"/>
  <c r="J129" i="2"/>
  <c r="J126" i="2"/>
  <c r="J155" i="2"/>
  <c r="J150" i="2"/>
  <c r="J146" i="2"/>
  <c r="BK142" i="2"/>
  <c r="BK134" i="2"/>
  <c r="BK129" i="2"/>
  <c r="BK127" i="2"/>
  <c r="AS94" i="1"/>
  <c r="F34" i="2"/>
  <c r="J157" i="2"/>
  <c r="BK150" i="2"/>
  <c r="J145" i="2"/>
  <c r="J142" i="2"/>
  <c r="BK136" i="2"/>
  <c r="J131" i="2"/>
  <c r="J127" i="2"/>
  <c r="BK124" i="2"/>
  <c r="BK153" i="2"/>
  <c r="J151" i="2"/>
  <c r="J148" i="2"/>
  <c r="J143" i="2"/>
  <c r="BK133" i="2"/>
  <c r="J130" i="2"/>
  <c r="J125" i="2"/>
  <c r="BK154" i="2"/>
  <c r="J152" i="2"/>
  <c r="J149" i="2"/>
  <c r="J144" i="2"/>
  <c r="J139" i="2"/>
  <c r="J132" i="2"/>
  <c r="J32" i="2" l="1"/>
  <c r="AW95" i="1" s="1"/>
  <c r="F35" i="2"/>
  <c r="F33" i="2"/>
  <c r="BB95" i="1" s="1"/>
  <c r="BB94" i="1" s="1"/>
  <c r="W31" i="1" s="1"/>
  <c r="BK123" i="2"/>
  <c r="R135" i="2"/>
  <c r="BK141" i="2"/>
  <c r="J141" i="2" s="1"/>
  <c r="J99" i="2" s="1"/>
  <c r="BK159" i="2"/>
  <c r="J159" i="2"/>
  <c r="J102" i="2" s="1"/>
  <c r="P123" i="2"/>
  <c r="P135" i="2"/>
  <c r="T141" i="2"/>
  <c r="T123" i="2"/>
  <c r="P138" i="2"/>
  <c r="P141" i="2"/>
  <c r="P159" i="2"/>
  <c r="P158" i="2" s="1"/>
  <c r="R123" i="2"/>
  <c r="T135" i="2"/>
  <c r="R141" i="2"/>
  <c r="R159" i="2"/>
  <c r="R158" i="2" s="1"/>
  <c r="BK135" i="2"/>
  <c r="J135" i="2" s="1"/>
  <c r="J97" i="2" s="1"/>
  <c r="BK138" i="2"/>
  <c r="J138" i="2" s="1"/>
  <c r="J98" i="2" s="1"/>
  <c r="R138" i="2"/>
  <c r="T138" i="2"/>
  <c r="T159" i="2"/>
  <c r="T158" i="2"/>
  <c r="BK156" i="2"/>
  <c r="J156" i="2" s="1"/>
  <c r="J100" i="2" s="1"/>
  <c r="BK163" i="2"/>
  <c r="J163" i="2" s="1"/>
  <c r="J103" i="2" s="1"/>
  <c r="F89" i="2"/>
  <c r="J89" i="2"/>
  <c r="F90" i="2"/>
  <c r="J90" i="2"/>
  <c r="BE124" i="2"/>
  <c r="BE125" i="2"/>
  <c r="BE126" i="2"/>
  <c r="BE127" i="2"/>
  <c r="BE128" i="2"/>
  <c r="BE129" i="2"/>
  <c r="BE130" i="2"/>
  <c r="BE131" i="2"/>
  <c r="BE132" i="2"/>
  <c r="BE133" i="2"/>
  <c r="BE134" i="2"/>
  <c r="BE136" i="2"/>
  <c r="BE137" i="2"/>
  <c r="BE139" i="2"/>
  <c r="BE140" i="2"/>
  <c r="BE142" i="2"/>
  <c r="BE143" i="2"/>
  <c r="BE144" i="2"/>
  <c r="BE145" i="2"/>
  <c r="BE146" i="2"/>
  <c r="BE147" i="2"/>
  <c r="BE148" i="2"/>
  <c r="BE149" i="2"/>
  <c r="BE150" i="2"/>
  <c r="BE151" i="2"/>
  <c r="BE152" i="2"/>
  <c r="BE153" i="2"/>
  <c r="BE154" i="2"/>
  <c r="BE155" i="2"/>
  <c r="BE157" i="2"/>
  <c r="BE160" i="2"/>
  <c r="BE161" i="2"/>
  <c r="BE162" i="2"/>
  <c r="BE164" i="2"/>
  <c r="BC95" i="1"/>
  <c r="BA95" i="1"/>
  <c r="BD95" i="1"/>
  <c r="BD94" i="1" s="1"/>
  <c r="W33" i="1" s="1"/>
  <c r="BA94" i="1"/>
  <c r="W30" i="1" s="1"/>
  <c r="BC94" i="1"/>
  <c r="W32" i="1" s="1"/>
  <c r="R122" i="2" l="1"/>
  <c r="R121" i="2" s="1"/>
  <c r="T122" i="2"/>
  <c r="T121" i="2"/>
  <c r="P122" i="2"/>
  <c r="P121" i="2"/>
  <c r="AU95" i="1" s="1"/>
  <c r="AU94" i="1" s="1"/>
  <c r="BK122" i="2"/>
  <c r="J122" i="2" s="1"/>
  <c r="J95" i="2" s="1"/>
  <c r="J123" i="2"/>
  <c r="J96" i="2" s="1"/>
  <c r="BK158" i="2"/>
  <c r="J158" i="2" s="1"/>
  <c r="J101" i="2" s="1"/>
  <c r="AW94" i="1"/>
  <c r="AK30" i="1" s="1"/>
  <c r="J31" i="2"/>
  <c r="AV95" i="1" s="1"/>
  <c r="AT95" i="1" s="1"/>
  <c r="AX94" i="1"/>
  <c r="AY94" i="1"/>
  <c r="F31" i="2"/>
  <c r="AZ95" i="1" s="1"/>
  <c r="AZ94" i="1" s="1"/>
  <c r="W29" i="1" s="1"/>
  <c r="BK121" i="2" l="1"/>
  <c r="J121" i="2" s="1"/>
  <c r="J94" i="2" s="1"/>
  <c r="AV94" i="1"/>
  <c r="AK29" i="1" s="1"/>
  <c r="J28" i="2" l="1"/>
  <c r="AG95" i="1" s="1"/>
  <c r="AG94" i="1" s="1"/>
  <c r="AT94" i="1"/>
  <c r="AK26" i="1" l="1"/>
  <c r="AN94" i="1"/>
  <c r="J37" i="2"/>
  <c r="AN95" i="1"/>
  <c r="AK35" i="1"/>
</calcChain>
</file>

<file path=xl/sharedStrings.xml><?xml version="1.0" encoding="utf-8"?>
<sst xmlns="http://schemas.openxmlformats.org/spreadsheetml/2006/main" count="781" uniqueCount="262">
  <si>
    <t>Export Komplet</t>
  </si>
  <si>
    <t/>
  </si>
  <si>
    <t>2.0</t>
  </si>
  <si>
    <t>False</t>
  </si>
  <si>
    <t>{f996bacf-a702-4eb1-b938-3cacb00bf151}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</si>
  <si>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</si>
  <si>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</si>
  <si>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</si>
  <si>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</si>
  <si>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</si>
  <si>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</si>
  <si>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</si>
  <si>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</si>
  <si>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NAPLAVKA</t>
  </si>
  <si>
    <t>Stavba:</t>
  </si>
  <si>
    <t>OPRAVA ÚČELOVÉ KOMUNIKACE VNITROBLOKU NÁPLAVKA - POŘÍČÍ - SO 300 Odvodnění zpevněných ploch vnitrobloku</t>
  </si>
  <si>
    <t>KSO:</t>
  </si>
  <si>
    <t>CC-CZ:</t>
  </si>
  <si>
    <t>Místo:</t>
  </si>
  <si>
    <t xml:space="preserve"> </t>
  </si>
  <si>
    <t>Datum:</t>
  </si>
  <si>
    <t>10. 11. 2021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</si>
  <si>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</si>
  <si>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</si>
  <si>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</si>
  <si>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</si>
  <si>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</si>
  <si>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</si>
  <si>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</si>
  <si>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</si>
  <si>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</si>
  <si>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</si>
  <si>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</si>
  <si>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</si>
  <si>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</si>
  <si>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</si>
  <si>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</si>
  <si>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</si>
  <si>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</si>
  <si>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</si>
  <si>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</si>
  <si>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</si>
  <si>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</si>
  <si>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</si>
  <si>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</si>
  <si>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</si>
  <si>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</si>
  <si>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</si>
  <si>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</si>
  <si>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</si>
  <si>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</si>
  <si>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</si>
  <si>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</si>
  <si>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</si>
  <si>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</si>
  <si>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</si>
  <si>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</si>
  <si>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</si>
  <si>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</si>
  <si>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</si>
  <si>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</si>
  <si>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</si>
  <si>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</si>
  <si>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</si>
  <si>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</si>
  <si>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</si>
  <si>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</si>
  <si>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</si>
  <si>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</si>
  <si>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</si>
  <si>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</si>
  <si>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</si>
  <si>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</si>
  <si>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</si>
  <si>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</si>
  <si>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</si>
  <si>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</si>
  <si>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</si>
  <si>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</si>
  <si>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</si>
  <si>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</si>
  <si>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</si>
  <si>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</si>
  <si>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</si>
  <si>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</si>
  <si>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</si>
  <si>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</si>
  <si>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</si>
  <si>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</si>
  <si>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</si>
  <si>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</si>
  <si>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</si>
  <si>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</si>
  <si>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</si>
  <si>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</si>
  <si>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</si>
  <si>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</si>
  <si>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</si>
  <si>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</si>
  <si>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</si>
  <si>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</si>
  <si>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</si>
  <si>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</si>
  <si>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</si>
  <si>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</si>
  <si>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</si>
  <si>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</si>
  <si>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</si>
  <si>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</si>
  <si>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</si>
  <si>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</si>
  <si>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132254204</t>
  </si>
  <si>
    <t>Hloubení zapažených rýh š do 2000 mm v hornině třídy těžitelnosti I, skupiny 3 objem do 500 m3</t>
  </si>
  <si>
    <t>m3</t>
  </si>
  <si>
    <t>4</t>
  </si>
  <si>
    <t>132771599</t>
  </si>
  <si>
    <t>141721224r01</t>
  </si>
  <si>
    <t xml:space="preserve">Řízený zemní protlak délky do 50 m hl do 6 m s protlačením potrubí vnějšího průměru vrtu přes 500 do 560 mm v hornině třídy těžitelnosti I a II skupiny 1 až 4 vč. startovací a koncové jámy </t>
  </si>
  <si>
    <t>m</t>
  </si>
  <si>
    <t>-451628779</t>
  </si>
  <si>
    <t>3</t>
  </si>
  <si>
    <t>151101102</t>
  </si>
  <si>
    <t>Zřízení příložného pažení a rozepření stěn rýh hl do 4 m</t>
  </si>
  <si>
    <t>m2</t>
  </si>
  <si>
    <t>680184780</t>
  </si>
  <si>
    <t>151101112</t>
  </si>
  <si>
    <t>Odstranění příložného pažení a rozepření stěn rýh hl do 4 m</t>
  </si>
  <si>
    <t>1857394717</t>
  </si>
  <si>
    <t>5</t>
  </si>
  <si>
    <t>161101101</t>
  </si>
  <si>
    <t>Svislé přemístění výkopku z horniny tř. 1 až 4 hl výkopu do 2,5 m</t>
  </si>
  <si>
    <t>583420148</t>
  </si>
  <si>
    <t>6</t>
  </si>
  <si>
    <t>162701105</t>
  </si>
  <si>
    <t>Vodorovné přemístění do 10000 m výkopku/sypaniny z horniny tř. 1 až 4</t>
  </si>
  <si>
    <t>515464127</t>
  </si>
  <si>
    <t>7</t>
  </si>
  <si>
    <t>171201221</t>
  </si>
  <si>
    <t>Poplatek za uložení na skládce (skládkovné) zeminy a kamení kód odpadu 17 05 04</t>
  </si>
  <si>
    <t>t</t>
  </si>
  <si>
    <t>-1382166670</t>
  </si>
  <si>
    <t>8</t>
  </si>
  <si>
    <t>171251201</t>
  </si>
  <si>
    <t>Uložení sypaniny na skládky nebo meziskládky</t>
  </si>
  <si>
    <t>-1963001293</t>
  </si>
  <si>
    <t>9</t>
  </si>
  <si>
    <t>174151101</t>
  </si>
  <si>
    <t>Zásyp jam, šachet rýh nebo kolem objektů sypaninou se zhutněním</t>
  </si>
  <si>
    <t>-1166645355</t>
  </si>
  <si>
    <t>10</t>
  </si>
  <si>
    <t>175151101</t>
  </si>
  <si>
    <t>Obsypání potrubí strojně sypaninou bez prohození, uloženou do 3 m</t>
  </si>
  <si>
    <t>349670849</t>
  </si>
  <si>
    <t>11</t>
  </si>
  <si>
    <t>M</t>
  </si>
  <si>
    <t>583312000</t>
  </si>
  <si>
    <t xml:space="preserve">štěrkopísek </t>
  </si>
  <si>
    <t>-1350991804</t>
  </si>
  <si>
    <t>Svislé a kompletní konstrukce</t>
  </si>
  <si>
    <t>12</t>
  </si>
  <si>
    <t>382413118</t>
  </si>
  <si>
    <t>Osazení jímky z PP na obetonování  pro usazení do terénu</t>
  </si>
  <si>
    <t>kus</t>
  </si>
  <si>
    <t>-588879063</t>
  </si>
  <si>
    <t>13</t>
  </si>
  <si>
    <t>56230023</t>
  </si>
  <si>
    <t xml:space="preserve">Jímka dvouplášťová 12 m3 vč. výplňového betonu, skruží a poklopu </t>
  </si>
  <si>
    <t>-1024179852</t>
  </si>
  <si>
    <t>Vodorovné konstrukce</t>
  </si>
  <si>
    <t>14</t>
  </si>
  <si>
    <t>451573111</t>
  </si>
  <si>
    <t>Lože pod potrubí otevřený výkop ze štěrkopísku</t>
  </si>
  <si>
    <t>-1648639043</t>
  </si>
  <si>
    <t>452311151</t>
  </si>
  <si>
    <t>Podkladní desky z betonu prostého tř. C 20/25 otevřený výkop</t>
  </si>
  <si>
    <t>-777897457</t>
  </si>
  <si>
    <t>Trubní vedení</t>
  </si>
  <si>
    <t>16</t>
  </si>
  <si>
    <t>831352121</t>
  </si>
  <si>
    <t>Montáž potrubí z trub kameninových hrdlových s integrovaným těsněním výkop sklon do 20 % DN 200</t>
  </si>
  <si>
    <t>-983217165</t>
  </si>
  <si>
    <t>17</t>
  </si>
  <si>
    <t>59710703</t>
  </si>
  <si>
    <t>trouba kameninová glazovaná pouze uvnitř DN 200 dl 2,50m spojovací systém F,C Třida 160</t>
  </si>
  <si>
    <t>1844904631</t>
  </si>
  <si>
    <t>18</t>
  </si>
  <si>
    <t>837445121R01</t>
  </si>
  <si>
    <t xml:space="preserve">Napojení jádrovým vývrtem </t>
  </si>
  <si>
    <t>-2037186144</t>
  </si>
  <si>
    <t>19</t>
  </si>
  <si>
    <t>871355221</t>
  </si>
  <si>
    <t>Kanalizační potrubí z tvrdého PVC jednovrstvé tuhost třídy SN8 DN 200</t>
  </si>
  <si>
    <t>436441530</t>
  </si>
  <si>
    <t>20</t>
  </si>
  <si>
    <t>871445251</t>
  </si>
  <si>
    <t>Kanalizační potrubí z tvrdého PVC vícevrstvé tuhost třídy SN16 DN 600</t>
  </si>
  <si>
    <t>-1895530514</t>
  </si>
  <si>
    <t>891312122R01</t>
  </si>
  <si>
    <t xml:space="preserve">Montáž regulačního prvku </t>
  </si>
  <si>
    <t>-87521499</t>
  </si>
  <si>
    <t>22</t>
  </si>
  <si>
    <t>WVN.LF101160N</t>
  </si>
  <si>
    <t>Regulační prvek typ T 160</t>
  </si>
  <si>
    <t>1028942459</t>
  </si>
  <si>
    <t>23</t>
  </si>
  <si>
    <t>894812006</t>
  </si>
  <si>
    <t>Revizní a čistící šachta z PP šachtové dno DN 400/200 přímý tok</t>
  </si>
  <si>
    <t>-1153251293</t>
  </si>
  <si>
    <t>24</t>
  </si>
  <si>
    <t>894812032</t>
  </si>
  <si>
    <t>Revizní a čistící šachta z PP DN 400 šachtová roura korugovaná bez hrdla světlé hloubky 1500 mm</t>
  </si>
  <si>
    <t>884578770</t>
  </si>
  <si>
    <t>25</t>
  </si>
  <si>
    <t>894812033</t>
  </si>
  <si>
    <t>Revizní a čistící šachta z PP DN 400 šachtová roura korugovaná bez hrdla světlé hloubky 2000 mm</t>
  </si>
  <si>
    <t>-1681288283</t>
  </si>
  <si>
    <t>26</t>
  </si>
  <si>
    <t>894812035</t>
  </si>
  <si>
    <t>Revizní a čistící šachta z PP DN 400 šachtová roura korugovaná bez hrdla světlé hloubky 6000 mm</t>
  </si>
  <si>
    <t>-994568776</t>
  </si>
  <si>
    <t>27</t>
  </si>
  <si>
    <t>894812041</t>
  </si>
  <si>
    <t>Příplatek k rourám revizní a čistící šachty z PP DN 400 za uříznutí šachtové roury</t>
  </si>
  <si>
    <t>-922491601</t>
  </si>
  <si>
    <t>28</t>
  </si>
  <si>
    <t>894812063</t>
  </si>
  <si>
    <t>Revizní a čistící šachta z PP DN 400 poklop litinový plný do teleskopické trubky pro třídu zatížení D400</t>
  </si>
  <si>
    <t>-1751320162</t>
  </si>
  <si>
    <t>29</t>
  </si>
  <si>
    <t>899623161</t>
  </si>
  <si>
    <t>Obetonování potrubí nebo zdiva stok betonem prostým tř. C 20/25 v otevřeném výkopu</t>
  </si>
  <si>
    <t>723462438</t>
  </si>
  <si>
    <t>998</t>
  </si>
  <si>
    <t>Přesun hmot</t>
  </si>
  <si>
    <t>30</t>
  </si>
  <si>
    <t>998276101</t>
  </si>
  <si>
    <t>Přesun hmot pro trubní vedení z trub z plastických hmot otevřený výkop</t>
  </si>
  <si>
    <t>1029839470</t>
  </si>
  <si>
    <t>VRN</t>
  </si>
  <si>
    <t>Vedlejší rozpočtové náklady</t>
  </si>
  <si>
    <t>VRN1</t>
  </si>
  <si>
    <t>Průzkumné, geodetické a projektové práce</t>
  </si>
  <si>
    <t>31</t>
  </si>
  <si>
    <t>012103000</t>
  </si>
  <si>
    <t xml:space="preserve">Geodetické práce před výstavbou - vytýčení stávajících sítí </t>
  </si>
  <si>
    <t>soub</t>
  </si>
  <si>
    <t>1024</t>
  </si>
  <si>
    <t>-1285169397</t>
  </si>
  <si>
    <t>32</t>
  </si>
  <si>
    <t>012303000</t>
  </si>
  <si>
    <t xml:space="preserve">Geodetické práce po výstavbě - zaměření kanalizace  </t>
  </si>
  <si>
    <t>-1212383930</t>
  </si>
  <si>
    <t>33</t>
  </si>
  <si>
    <t>013254000</t>
  </si>
  <si>
    <t>Dokumentace skutečného provedení stavby</t>
  </si>
  <si>
    <t>208444794</t>
  </si>
  <si>
    <t>VRN4</t>
  </si>
  <si>
    <t>Inženýrská činnost</t>
  </si>
  <si>
    <t>34</t>
  </si>
  <si>
    <t>043144000</t>
  </si>
  <si>
    <t>Zkoušky těsnosti</t>
  </si>
  <si>
    <t>1953367062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</si>
</sst>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8" fillId="0" borderId="22" xfId="0" applyFont="1" applyBorder="1" applyAlignment="1" applyProtection="1">
      <alignment horizontal="center" vertical="center"/>
      <protection locked="0"/>
    </xf>
    <xf numFmtId="49" fontId="28" fillId="0" borderId="22" xfId="0" applyNumberFormat="1" applyFont="1" applyBorder="1" applyAlignment="1" applyProtection="1">
      <alignment horizontal="left" vertical="center" wrapText="1"/>
      <protection locked="0"/>
    </xf>
    <xf numFmtId="0" fontId="28" fillId="0" borderId="22" xfId="0" applyFont="1" applyBorder="1" applyAlignment="1" applyProtection="1">
      <alignment horizontal="left" vertical="center" wrapText="1"/>
      <protection locked="0"/>
    </xf>
    <xf numFmtId="0" fontId="28" fillId="0" borderId="22" xfId="0" applyFont="1" applyBorder="1" applyAlignment="1" applyProtection="1">
      <alignment horizontal="center" vertical="center" wrapText="1"/>
      <protection locked="0"/>
    </xf>
    <xf numFmtId="4" fontId="28" fillId="0" borderId="22" xfId="0" applyNumberFormat="1" applyFont="1" applyBorder="1" applyAlignment="1" applyProtection="1">
      <alignment vertical="center"/>
      <protection locked="0"/>
    </xf>
    <xf numFmtId="0" fontId="29" fillId="0" borderId="22" xfId="0" applyFont="1" applyBorder="1" applyAlignment="1" applyProtection="1">
      <alignment vertical="center"/>
      <protection locked="0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Protection="1"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24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Font="1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4" fontId="19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16" fillId="0" borderId="0" xfId="0" applyFont="1" applyAlignment="1" applyProtection="1">
      <alignment horizontal="left"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 applyProtection="1">
      <alignment vertical="center"/>
      <protection locked="0"/>
    </xf>
    <xf numFmtId="0" fontId="4" fillId="4" borderId="6" xfId="0" applyFont="1" applyFill="1" applyBorder="1" applyAlignment="1" applyProtection="1">
      <alignment horizontal="left" vertical="center"/>
      <protection locked="0"/>
    </xf>
    <xf numFmtId="0" fontId="0" fillId="4" borderId="7" xfId="0" applyFont="1" applyFill="1" applyBorder="1" applyAlignment="1" applyProtection="1">
      <alignment vertical="center"/>
      <protection locked="0"/>
    </xf>
    <xf numFmtId="0" fontId="4" fillId="4" borderId="7" xfId="0" applyFont="1" applyFill="1" applyBorder="1" applyAlignment="1" applyProtection="1">
      <alignment horizontal="right" vertical="center"/>
      <protection locked="0"/>
    </xf>
    <xf numFmtId="0" fontId="4" fillId="4" borderId="7" xfId="0" applyFont="1" applyFill="1" applyBorder="1" applyAlignment="1" applyProtection="1">
      <alignment horizontal="center" vertical="center"/>
      <protection locked="0"/>
    </xf>
    <xf numFmtId="4" fontId="4" fillId="4" borderId="7" xfId="0" applyNumberFormat="1" applyFont="1" applyFill="1" applyBorder="1" applyAlignment="1" applyProtection="1">
      <alignment vertical="center"/>
      <protection locked="0"/>
    </xf>
    <xf numFmtId="0" fontId="0" fillId="4" borderId="8" xfId="0" applyFont="1" applyFill="1" applyBorder="1" applyAlignment="1" applyProtection="1">
      <alignment vertical="center"/>
      <protection locked="0"/>
    </xf>
    <xf numFmtId="0" fontId="14" fillId="0" borderId="4" xfId="0" applyFont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7" fillId="4" borderId="0" xfId="0" applyFont="1" applyFill="1" applyAlignment="1" applyProtection="1">
      <alignment horizontal="left" vertical="center"/>
      <protection locked="0"/>
    </xf>
    <xf numFmtId="0" fontId="17" fillId="4" borderId="0" xfId="0" applyFont="1" applyFill="1" applyAlignment="1" applyProtection="1">
      <alignment horizontal="righ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6" fillId="0" borderId="20" xfId="0" applyFont="1" applyBorder="1" applyAlignment="1" applyProtection="1">
      <alignment horizontal="left" vertical="center"/>
      <protection locked="0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7" fillId="0" borderId="20" xfId="0" applyFont="1" applyBorder="1" applyAlignment="1" applyProtection="1">
      <alignment horizontal="left" vertical="center"/>
      <protection locked="0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Alignment="1" applyProtection="1">
      <alignment horizontal="center" vertical="center" wrapText="1"/>
      <protection locked="0"/>
    </xf>
    <xf numFmtId="0" fontId="17" fillId="4" borderId="17" xfId="0" applyFont="1" applyFill="1" applyBorder="1" applyAlignment="1" applyProtection="1">
      <alignment horizontal="center" vertical="center" wrapText="1"/>
      <protection locked="0"/>
    </xf>
    <xf numFmtId="0" fontId="17" fillId="4" borderId="18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18" fillId="0" borderId="16" xfId="0" applyFont="1" applyBorder="1" applyAlignment="1" applyProtection="1">
      <alignment horizontal="center" vertical="center" wrapText="1"/>
      <protection locked="0"/>
    </xf>
    <xf numFmtId="0" fontId="18" fillId="0" borderId="17" xfId="0" applyFont="1" applyBorder="1" applyAlignment="1" applyProtection="1">
      <alignment horizontal="center" vertical="center" wrapText="1"/>
      <protection locked="0"/>
    </xf>
    <xf numFmtId="0" fontId="18" fillId="0" borderId="18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19" fillId="0" borderId="0" xfId="0" applyFont="1" applyAlignment="1" applyProtection="1">
      <alignment horizontal="left" vertical="center"/>
      <protection locked="0"/>
    </xf>
    <xf numFmtId="4" fontId="19" fillId="0" borderId="0" xfId="0" applyNumberFormat="1" applyFont="1" applyAlignment="1" applyProtection="1">
      <protection locked="0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166" fontId="26" fillId="0" borderId="12" xfId="0" applyNumberFormat="1" applyFont="1" applyBorder="1" applyAlignment="1" applyProtection="1">
      <protection locked="0"/>
    </xf>
    <xf numFmtId="166" fontId="26" fillId="0" borderId="13" xfId="0" applyNumberFormat="1" applyFont="1" applyBorder="1" applyAlignment="1" applyProtection="1">
      <protection locked="0"/>
    </xf>
    <xf numFmtId="4" fontId="27" fillId="0" borderId="0" xfId="0" applyNumberFormat="1" applyFont="1" applyAlignment="1" applyProtection="1">
      <alignment vertical="center"/>
      <protection locked="0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6" fillId="0" borderId="0" xfId="0" applyFont="1" applyAlignment="1" applyProtection="1">
      <alignment horizontal="left"/>
      <protection locked="0"/>
    </xf>
    <xf numFmtId="4" fontId="6" fillId="0" borderId="0" xfId="0" applyNumberFormat="1" applyFont="1" applyAlignment="1" applyProtection="1">
      <protection locked="0"/>
    </xf>
    <xf numFmtId="0" fontId="8" fillId="0" borderId="14" xfId="0" applyFont="1" applyBorder="1" applyAlignment="1" applyProtection="1">
      <protection locked="0"/>
    </xf>
    <xf numFmtId="0" fontId="8" fillId="0" borderId="0" xfId="0" applyFont="1" applyBorder="1" applyAlignment="1" applyProtection="1">
      <protection locked="0"/>
    </xf>
    <xf numFmtId="166" fontId="8" fillId="0" borderId="0" xfId="0" applyNumberFormat="1" applyFont="1" applyBorder="1" applyAlignment="1" applyProtection="1">
      <protection locked="0"/>
    </xf>
    <xf numFmtId="166" fontId="8" fillId="0" borderId="15" xfId="0" applyNumberFormat="1" applyFont="1" applyBorder="1" applyAlignme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/>
      <protection locked="0"/>
    </xf>
    <xf numFmtId="4" fontId="7" fillId="0" borderId="0" xfId="0" applyNumberFormat="1" applyFont="1" applyAlignment="1" applyProtection="1">
      <protection locked="0"/>
    </xf>
    <xf numFmtId="0" fontId="18" fillId="0" borderId="14" xfId="0" applyFont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  <protection locked="0"/>
    </xf>
    <xf numFmtId="166" fontId="18" fillId="0" borderId="0" xfId="0" applyNumberFormat="1" applyFont="1" applyBorder="1" applyAlignment="1" applyProtection="1">
      <alignment vertical="center"/>
      <protection locked="0"/>
    </xf>
    <xf numFmtId="166" fontId="18" fillId="0" borderId="15" xfId="0" applyNumberFormat="1" applyFont="1" applyBorder="1" applyAlignment="1" applyProtection="1">
      <alignment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9" fillId="0" borderId="3" xfId="0" applyFont="1" applyBorder="1" applyAlignment="1" applyProtection="1">
      <alignment vertical="center"/>
      <protection locked="0"/>
    </xf>
    <xf numFmtId="0" fontId="28" fillId="0" borderId="14" xfId="0" applyFont="1" applyBorder="1" applyAlignment="1" applyProtection="1">
      <alignment horizontal="left" vertical="center"/>
      <protection locked="0"/>
    </xf>
    <xf numFmtId="0" fontId="28" fillId="0" borderId="0" xfId="0" applyFont="1" applyBorder="1" applyAlignment="1" applyProtection="1">
      <alignment horizontal="center" vertical="center"/>
      <protection locked="0"/>
    </xf>
    <xf numFmtId="0" fontId="18" fillId="0" borderId="19" xfId="0" applyFont="1" applyBorder="1" applyAlignment="1" applyProtection="1">
      <alignment horizontal="left" vertical="center"/>
      <protection locked="0"/>
    </xf>
    <xf numFmtId="0" fontId="18" fillId="0" borderId="20" xfId="0" applyFont="1" applyBorder="1" applyAlignment="1" applyProtection="1">
      <alignment horizontal="center" vertical="center"/>
      <protection locked="0"/>
    </xf>
    <xf numFmtId="166" fontId="18" fillId="0" borderId="20" xfId="0" applyNumberFormat="1" applyFont="1" applyBorder="1" applyAlignment="1" applyProtection="1">
      <alignment vertical="center"/>
      <protection locked="0"/>
    </xf>
    <xf numFmtId="166" fontId="18" fillId="0" borderId="21" xfId="0" applyNumberFormat="1" applyFont="1" applyBorder="1" applyAlignment="1" applyProtection="1">
      <alignment vertical="center"/>
      <protection locked="0"/>
    </xf>
    <xf numFmtId="167" fontId="17" fillId="0" borderId="22" xfId="0" applyNumberFormat="1" applyFont="1" applyBorder="1" applyAlignment="1" applyProtection="1">
      <alignment vertical="center"/>
    </xf>
    <xf numFmtId="167" fontId="28" fillId="0" borderId="22" xfId="0" applyNumberFormat="1" applyFont="1" applyBorder="1" applyAlignment="1" applyProtection="1">
      <alignment vertical="center"/>
    </xf>
    <xf numFmtId="0" fontId="8" fillId="0" borderId="0" xfId="0" applyFont="1" applyAlignment="1" applyProtection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58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8" t="s">
        <v>0</v>
      </c>
      <c r="AZ1" s="8" t="s">
        <v>1</v>
      </c>
      <c r="BA1" s="8" t="s">
        <v>2</v>
      </c>
      <c r="BB1" s="8" t="s">
        <v>1</v>
      </c>
      <c r="BT1" s="8" t="s">
        <v>3</v>
      </c>
      <c r="BU1" s="8" t="s">
        <v>3</v>
      </c>
      <c r="BV1" s="8" t="s">
        <v>4</v>
      </c>
    </row>
    <row r="2" spans="1:74" s="1" customFormat="1" ht="36.950000000000003" customHeight="1">
      <c r="AR2" s="86" t="s">
        <v>5</v>
      </c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S2" s="9" t="s">
        <v>6</v>
      </c>
      <c r="BT2" s="9" t="s">
        <v>7</v>
      </c>
    </row>
    <row r="3" spans="1:74" s="1" customFormat="1" ht="6.95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s="1" customFormat="1" ht="24.95" customHeight="1">
      <c r="B4" s="12"/>
      <c r="D4" s="13" t="s">
        <v>9</v>
      </c>
      <c r="AR4" s="12"/>
      <c r="AS4" s="14" t="s">
        <v>10</v>
      </c>
      <c r="BS4" s="9" t="s">
        <v>11</v>
      </c>
    </row>
    <row r="5" spans="1:74" s="1" customFormat="1" ht="12" customHeight="1">
      <c r="B5" s="12"/>
      <c r="D5" s="15" t="s">
        <v>12</v>
      </c>
      <c r="K5" s="114" t="s">
        <v>13</v>
      </c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  <c r="AH5" s="87"/>
      <c r="AI5" s="87"/>
      <c r="AJ5" s="87"/>
      <c r="AK5" s="87"/>
      <c r="AL5" s="87"/>
      <c r="AM5" s="87"/>
      <c r="AN5" s="87"/>
      <c r="AO5" s="87"/>
      <c r="AR5" s="12"/>
      <c r="BS5" s="9" t="s">
        <v>6</v>
      </c>
    </row>
    <row r="6" spans="1:74" s="1" customFormat="1" ht="36.950000000000003" customHeight="1">
      <c r="B6" s="12"/>
      <c r="D6" s="17" t="s">
        <v>14</v>
      </c>
      <c r="K6" s="115" t="s">
        <v>15</v>
      </c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G6" s="87"/>
      <c r="AH6" s="87"/>
      <c r="AI6" s="87"/>
      <c r="AJ6" s="87"/>
      <c r="AK6" s="87"/>
      <c r="AL6" s="87"/>
      <c r="AM6" s="87"/>
      <c r="AN6" s="87"/>
      <c r="AO6" s="87"/>
      <c r="AR6" s="12"/>
      <c r="BS6" s="9" t="s">
        <v>6</v>
      </c>
    </row>
    <row r="7" spans="1:74" s="1" customFormat="1" ht="12" customHeight="1">
      <c r="B7" s="12"/>
      <c r="D7" s="18" t="s">
        <v>16</v>
      </c>
      <c r="K7" s="16" t="s">
        <v>1</v>
      </c>
      <c r="AK7" s="18" t="s">
        <v>17</v>
      </c>
      <c r="AN7" s="16" t="s">
        <v>1</v>
      </c>
      <c r="AR7" s="12"/>
      <c r="BS7" s="9" t="s">
        <v>6</v>
      </c>
    </row>
    <row r="8" spans="1:74" s="1" customFormat="1" ht="12" customHeight="1">
      <c r="B8" s="12"/>
      <c r="D8" s="18" t="s">
        <v>18</v>
      </c>
      <c r="K8" s="16" t="s">
        <v>19</v>
      </c>
      <c r="AK8" s="18" t="s">
        <v>20</v>
      </c>
      <c r="AN8" s="16" t="s">
        <v>21</v>
      </c>
      <c r="AR8" s="12"/>
      <c r="BS8" s="9" t="s">
        <v>6</v>
      </c>
    </row>
    <row r="9" spans="1:74" s="1" customFormat="1" ht="14.45" customHeight="1">
      <c r="B9" s="12"/>
      <c r="AR9" s="12"/>
      <c r="BS9" s="9" t="s">
        <v>6</v>
      </c>
    </row>
    <row r="10" spans="1:74" s="1" customFormat="1" ht="12" customHeight="1">
      <c r="B10" s="12"/>
      <c r="D10" s="18" t="s">
        <v>22</v>
      </c>
      <c r="AK10" s="18" t="s">
        <v>23</v>
      </c>
      <c r="AN10" s="16" t="s">
        <v>1</v>
      </c>
      <c r="AR10" s="12"/>
      <c r="BS10" s="9" t="s">
        <v>6</v>
      </c>
    </row>
    <row r="11" spans="1:74" s="1" customFormat="1" ht="18.399999999999999" customHeight="1">
      <c r="B11" s="12"/>
      <c r="E11" s="16" t="s">
        <v>19</v>
      </c>
      <c r="AK11" s="18" t="s">
        <v>24</v>
      </c>
      <c r="AN11" s="16" t="s">
        <v>1</v>
      </c>
      <c r="AR11" s="12"/>
      <c r="BS11" s="9" t="s">
        <v>6</v>
      </c>
    </row>
    <row r="12" spans="1:74" s="1" customFormat="1" ht="6.95" customHeight="1">
      <c r="B12" s="12"/>
      <c r="AR12" s="12"/>
      <c r="BS12" s="9" t="s">
        <v>6</v>
      </c>
    </row>
    <row r="13" spans="1:74" s="1" customFormat="1" ht="12" customHeight="1">
      <c r="B13" s="12"/>
      <c r="D13" s="18" t="s">
        <v>25</v>
      </c>
      <c r="AK13" s="18" t="s">
        <v>23</v>
      </c>
      <c r="AN13" s="16" t="s">
        <v>1</v>
      </c>
      <c r="AR13" s="12"/>
      <c r="BS13" s="9" t="s">
        <v>6</v>
      </c>
    </row>
    <row r="14" spans="1:74" ht="12.75">
      <c r="B14" s="12"/>
      <c r="E14" s="16" t="s">
        <v>19</v>
      </c>
      <c r="AK14" s="18" t="s">
        <v>24</v>
      </c>
      <c r="AN14" s="16" t="s">
        <v>1</v>
      </c>
      <c r="AR14" s="12"/>
      <c r="BS14" s="9" t="s">
        <v>6</v>
      </c>
    </row>
    <row r="15" spans="1:74" s="1" customFormat="1" ht="6.95" customHeight="1">
      <c r="B15" s="12"/>
      <c r="AR15" s="12"/>
      <c r="BS15" s="9" t="s">
        <v>3</v>
      </c>
    </row>
    <row r="16" spans="1:74" s="1" customFormat="1" ht="12" customHeight="1">
      <c r="B16" s="12"/>
      <c r="D16" s="18" t="s">
        <v>26</v>
      </c>
      <c r="AK16" s="18" t="s">
        <v>23</v>
      </c>
      <c r="AN16" s="16" t="s">
        <v>1</v>
      </c>
      <c r="AR16" s="12"/>
      <c r="BS16" s="9" t="s">
        <v>3</v>
      </c>
    </row>
    <row r="17" spans="1:71" s="1" customFormat="1" ht="18.399999999999999" customHeight="1">
      <c r="B17" s="12"/>
      <c r="E17" s="16" t="s">
        <v>19</v>
      </c>
      <c r="AK17" s="18" t="s">
        <v>24</v>
      </c>
      <c r="AN17" s="16" t="s">
        <v>1</v>
      </c>
      <c r="AR17" s="12"/>
      <c r="BS17" s="9" t="s">
        <v>27</v>
      </c>
    </row>
    <row r="18" spans="1:71" s="1" customFormat="1" ht="6.95" customHeight="1">
      <c r="B18" s="12"/>
      <c r="AR18" s="12"/>
      <c r="BS18" s="9" t="s">
        <v>6</v>
      </c>
    </row>
    <row r="19" spans="1:71" s="1" customFormat="1" ht="12" customHeight="1">
      <c r="B19" s="12"/>
      <c r="D19" s="18" t="s">
        <v>28</v>
      </c>
      <c r="AK19" s="18" t="s">
        <v>23</v>
      </c>
      <c r="AN19" s="16" t="s">
        <v>1</v>
      </c>
      <c r="AR19" s="12"/>
      <c r="BS19" s="9" t="s">
        <v>6</v>
      </c>
    </row>
    <row r="20" spans="1:71" s="1" customFormat="1" ht="18.399999999999999" customHeight="1">
      <c r="B20" s="12"/>
      <c r="E20" s="16" t="s">
        <v>19</v>
      </c>
      <c r="AK20" s="18" t="s">
        <v>24</v>
      </c>
      <c r="AN20" s="16" t="s">
        <v>1</v>
      </c>
      <c r="AR20" s="12"/>
      <c r="BS20" s="9" t="s">
        <v>27</v>
      </c>
    </row>
    <row r="21" spans="1:71" s="1" customFormat="1" ht="6.95" customHeight="1">
      <c r="B21" s="12"/>
      <c r="AR21" s="12"/>
    </row>
    <row r="22" spans="1:71" s="1" customFormat="1" ht="12" customHeight="1">
      <c r="B22" s="12"/>
      <c r="D22" s="18" t="s">
        <v>29</v>
      </c>
      <c r="AR22" s="12"/>
    </row>
    <row r="23" spans="1:71" s="1" customFormat="1" ht="16.5" customHeight="1">
      <c r="B23" s="12"/>
      <c r="E23" s="116" t="s">
        <v>1</v>
      </c>
      <c r="F23" s="116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6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R23" s="12"/>
    </row>
    <row r="24" spans="1:71" s="1" customFormat="1" ht="6.95" customHeight="1">
      <c r="B24" s="12"/>
      <c r="AR24" s="12"/>
    </row>
    <row r="25" spans="1:71" s="1" customFormat="1" ht="6.95" customHeight="1">
      <c r="B25" s="12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R25" s="12"/>
    </row>
    <row r="26" spans="1:71" s="2" customFormat="1" ht="25.9" customHeight="1">
      <c r="A26" s="20"/>
      <c r="B26" s="21"/>
      <c r="C26" s="20"/>
      <c r="D26" s="22" t="s">
        <v>30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117">
        <f>ROUND(AG94,2)</f>
        <v>0</v>
      </c>
      <c r="AL26" s="118"/>
      <c r="AM26" s="118"/>
      <c r="AN26" s="118"/>
      <c r="AO26" s="118"/>
      <c r="AP26" s="20"/>
      <c r="AQ26" s="20"/>
      <c r="AR26" s="21"/>
      <c r="BE26" s="20"/>
    </row>
    <row r="27" spans="1:71" s="2" customFormat="1" ht="6.95" customHeight="1">
      <c r="A27" s="20"/>
      <c r="B27" s="21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1"/>
      <c r="BE27" s="20"/>
    </row>
    <row r="28" spans="1:71" s="2" customFormat="1" ht="12.75">
      <c r="A28" s="20"/>
      <c r="B28" s="21"/>
      <c r="C28" s="20"/>
      <c r="D28" s="20"/>
      <c r="E28" s="20"/>
      <c r="F28" s="20"/>
      <c r="G28" s="20"/>
      <c r="H28" s="20"/>
      <c r="I28" s="20"/>
      <c r="J28" s="20"/>
      <c r="K28" s="20"/>
      <c r="L28" s="119" t="s">
        <v>31</v>
      </c>
      <c r="M28" s="119"/>
      <c r="N28" s="119"/>
      <c r="O28" s="119"/>
      <c r="P28" s="119"/>
      <c r="Q28" s="20"/>
      <c r="R28" s="20"/>
      <c r="S28" s="20"/>
      <c r="T28" s="20"/>
      <c r="U28" s="20"/>
      <c r="V28" s="20"/>
      <c r="W28" s="119" t="s">
        <v>32</v>
      </c>
      <c r="X28" s="119"/>
      <c r="Y28" s="119"/>
      <c r="Z28" s="119"/>
      <c r="AA28" s="119"/>
      <c r="AB28" s="119"/>
      <c r="AC28" s="119"/>
      <c r="AD28" s="119"/>
      <c r="AE28" s="119"/>
      <c r="AF28" s="20"/>
      <c r="AG28" s="20"/>
      <c r="AH28" s="20"/>
      <c r="AI28" s="20"/>
      <c r="AJ28" s="20"/>
      <c r="AK28" s="119" t="s">
        <v>33</v>
      </c>
      <c r="AL28" s="119"/>
      <c r="AM28" s="119"/>
      <c r="AN28" s="119"/>
      <c r="AO28" s="119"/>
      <c r="AP28" s="20"/>
      <c r="AQ28" s="20"/>
      <c r="AR28" s="21"/>
      <c r="BE28" s="20"/>
    </row>
    <row r="29" spans="1:71" s="3" customFormat="1" ht="14.45" customHeight="1">
      <c r="B29" s="24"/>
      <c r="D29" s="18" t="s">
        <v>34</v>
      </c>
      <c r="F29" s="18" t="s">
        <v>35</v>
      </c>
      <c r="L29" s="109">
        <v>0.21</v>
      </c>
      <c r="M29" s="108"/>
      <c r="N29" s="108"/>
      <c r="O29" s="108"/>
      <c r="P29" s="108"/>
      <c r="W29" s="107">
        <f>ROUND(AZ94, 2)</f>
        <v>0</v>
      </c>
      <c r="X29" s="108"/>
      <c r="Y29" s="108"/>
      <c r="Z29" s="108"/>
      <c r="AA29" s="108"/>
      <c r="AB29" s="108"/>
      <c r="AC29" s="108"/>
      <c r="AD29" s="108"/>
      <c r="AE29" s="108"/>
      <c r="AK29" s="107">
        <f>ROUND(AV94, 2)</f>
        <v>0</v>
      </c>
      <c r="AL29" s="108"/>
      <c r="AM29" s="108"/>
      <c r="AN29" s="108"/>
      <c r="AO29" s="108"/>
      <c r="AR29" s="24"/>
    </row>
    <row r="30" spans="1:71" s="3" customFormat="1" ht="14.45" customHeight="1">
      <c r="B30" s="24"/>
      <c r="F30" s="18" t="s">
        <v>36</v>
      </c>
      <c r="L30" s="109">
        <v>0.15</v>
      </c>
      <c r="M30" s="108"/>
      <c r="N30" s="108"/>
      <c r="O30" s="108"/>
      <c r="P30" s="108"/>
      <c r="W30" s="107">
        <f>ROUND(BA94, 2)</f>
        <v>0</v>
      </c>
      <c r="X30" s="108"/>
      <c r="Y30" s="108"/>
      <c r="Z30" s="108"/>
      <c r="AA30" s="108"/>
      <c r="AB30" s="108"/>
      <c r="AC30" s="108"/>
      <c r="AD30" s="108"/>
      <c r="AE30" s="108"/>
      <c r="AK30" s="107">
        <f>ROUND(AW94, 2)</f>
        <v>0</v>
      </c>
      <c r="AL30" s="108"/>
      <c r="AM30" s="108"/>
      <c r="AN30" s="108"/>
      <c r="AO30" s="108"/>
      <c r="AR30" s="24"/>
    </row>
    <row r="31" spans="1:71" s="3" customFormat="1" ht="14.45" hidden="1" customHeight="1">
      <c r="B31" s="24"/>
      <c r="F31" s="18" t="s">
        <v>37</v>
      </c>
      <c r="L31" s="109">
        <v>0.21</v>
      </c>
      <c r="M31" s="108"/>
      <c r="N31" s="108"/>
      <c r="O31" s="108"/>
      <c r="P31" s="108"/>
      <c r="W31" s="107">
        <f>ROUND(BB94, 2)</f>
        <v>0</v>
      </c>
      <c r="X31" s="108"/>
      <c r="Y31" s="108"/>
      <c r="Z31" s="108"/>
      <c r="AA31" s="108"/>
      <c r="AB31" s="108"/>
      <c r="AC31" s="108"/>
      <c r="AD31" s="108"/>
      <c r="AE31" s="108"/>
      <c r="AK31" s="107">
        <v>0</v>
      </c>
      <c r="AL31" s="108"/>
      <c r="AM31" s="108"/>
      <c r="AN31" s="108"/>
      <c r="AO31" s="108"/>
      <c r="AR31" s="24"/>
    </row>
    <row r="32" spans="1:71" s="3" customFormat="1" ht="14.45" hidden="1" customHeight="1">
      <c r="B32" s="24"/>
      <c r="F32" s="18" t="s">
        <v>38</v>
      </c>
      <c r="L32" s="109">
        <v>0.15</v>
      </c>
      <c r="M32" s="108"/>
      <c r="N32" s="108"/>
      <c r="O32" s="108"/>
      <c r="P32" s="108"/>
      <c r="W32" s="107">
        <f>ROUND(BC94, 2)</f>
        <v>0</v>
      </c>
      <c r="X32" s="108"/>
      <c r="Y32" s="108"/>
      <c r="Z32" s="108"/>
      <c r="AA32" s="108"/>
      <c r="AB32" s="108"/>
      <c r="AC32" s="108"/>
      <c r="AD32" s="108"/>
      <c r="AE32" s="108"/>
      <c r="AK32" s="107">
        <v>0</v>
      </c>
      <c r="AL32" s="108"/>
      <c r="AM32" s="108"/>
      <c r="AN32" s="108"/>
      <c r="AO32" s="108"/>
      <c r="AR32" s="24"/>
    </row>
    <row r="33" spans="1:57" s="3" customFormat="1" ht="14.45" hidden="1" customHeight="1">
      <c r="B33" s="24"/>
      <c r="F33" s="18" t="s">
        <v>39</v>
      </c>
      <c r="L33" s="109">
        <v>0</v>
      </c>
      <c r="M33" s="108"/>
      <c r="N33" s="108"/>
      <c r="O33" s="108"/>
      <c r="P33" s="108"/>
      <c r="W33" s="107">
        <f>ROUND(BD94, 2)</f>
        <v>0</v>
      </c>
      <c r="X33" s="108"/>
      <c r="Y33" s="108"/>
      <c r="Z33" s="108"/>
      <c r="AA33" s="108"/>
      <c r="AB33" s="108"/>
      <c r="AC33" s="108"/>
      <c r="AD33" s="108"/>
      <c r="AE33" s="108"/>
      <c r="AK33" s="107">
        <v>0</v>
      </c>
      <c r="AL33" s="108"/>
      <c r="AM33" s="108"/>
      <c r="AN33" s="108"/>
      <c r="AO33" s="108"/>
      <c r="AR33" s="24"/>
    </row>
    <row r="34" spans="1:57" s="2" customFormat="1" ht="6.95" customHeight="1">
      <c r="A34" s="20"/>
      <c r="B34" s="21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1"/>
      <c r="BE34" s="20"/>
    </row>
    <row r="35" spans="1:57" s="2" customFormat="1" ht="25.9" customHeight="1">
      <c r="A35" s="20"/>
      <c r="B35" s="21"/>
      <c r="C35" s="25"/>
      <c r="D35" s="26" t="s">
        <v>40</v>
      </c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8" t="s">
        <v>41</v>
      </c>
      <c r="U35" s="27"/>
      <c r="V35" s="27"/>
      <c r="W35" s="27"/>
      <c r="X35" s="110" t="s">
        <v>42</v>
      </c>
      <c r="Y35" s="111"/>
      <c r="Z35" s="111"/>
      <c r="AA35" s="111"/>
      <c r="AB35" s="111"/>
      <c r="AC35" s="27"/>
      <c r="AD35" s="27"/>
      <c r="AE35" s="27"/>
      <c r="AF35" s="27"/>
      <c r="AG35" s="27"/>
      <c r="AH35" s="27"/>
      <c r="AI35" s="27"/>
      <c r="AJ35" s="27"/>
      <c r="AK35" s="112">
        <f>SUM(AK26:AK33)</f>
        <v>0</v>
      </c>
      <c r="AL35" s="111"/>
      <c r="AM35" s="111"/>
      <c r="AN35" s="111"/>
      <c r="AO35" s="113"/>
      <c r="AP35" s="25"/>
      <c r="AQ35" s="25"/>
      <c r="AR35" s="21"/>
      <c r="BE35" s="20"/>
    </row>
    <row r="36" spans="1:57" s="2" customFormat="1" ht="6.95" customHeight="1">
      <c r="A36" s="20"/>
      <c r="B36" s="21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1"/>
      <c r="BE36" s="20"/>
    </row>
    <row r="37" spans="1:57" s="2" customFormat="1" ht="14.45" customHeight="1">
      <c r="A37" s="20"/>
      <c r="B37" s="21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1"/>
      <c r="BE37" s="20"/>
    </row>
    <row r="38" spans="1:57" s="1" customFormat="1" ht="14.45" customHeight="1">
      <c r="B38" s="12"/>
      <c r="AR38" s="12"/>
    </row>
    <row r="39" spans="1:57" s="1" customFormat="1" ht="14.45" customHeight="1">
      <c r="B39" s="12"/>
      <c r="AR39" s="12"/>
    </row>
    <row r="40" spans="1:57" s="1" customFormat="1" ht="14.45" customHeight="1">
      <c r="B40" s="12"/>
      <c r="AR40" s="12"/>
    </row>
    <row r="41" spans="1:57" s="1" customFormat="1" ht="14.45" customHeight="1">
      <c r="B41" s="12"/>
      <c r="AR41" s="12"/>
    </row>
    <row r="42" spans="1:57" s="1" customFormat="1" ht="14.45" customHeight="1">
      <c r="B42" s="12"/>
      <c r="AR42" s="12"/>
    </row>
    <row r="43" spans="1:57" s="1" customFormat="1" ht="14.45" customHeight="1">
      <c r="B43" s="12"/>
      <c r="AR43" s="12"/>
    </row>
    <row r="44" spans="1:57" s="1" customFormat="1" ht="14.45" customHeight="1">
      <c r="B44" s="12"/>
      <c r="AR44" s="12"/>
    </row>
    <row r="45" spans="1:57" s="1" customFormat="1" ht="14.45" customHeight="1">
      <c r="B45" s="12"/>
      <c r="AR45" s="12"/>
    </row>
    <row r="46" spans="1:57" s="1" customFormat="1" ht="14.45" customHeight="1">
      <c r="B46" s="12"/>
      <c r="AR46" s="12"/>
    </row>
    <row r="47" spans="1:57" s="1" customFormat="1" ht="14.45" customHeight="1">
      <c r="B47" s="12"/>
      <c r="AR47" s="12"/>
    </row>
    <row r="48" spans="1:57" s="1" customFormat="1" ht="14.45" customHeight="1">
      <c r="B48" s="12"/>
      <c r="AR48" s="12"/>
    </row>
    <row r="49" spans="1:57" s="2" customFormat="1" ht="14.45" customHeight="1">
      <c r="B49" s="29"/>
      <c r="D49" s="30" t="s">
        <v>43</v>
      </c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0" t="s">
        <v>44</v>
      </c>
      <c r="AI49" s="31"/>
      <c r="AJ49" s="31"/>
      <c r="AK49" s="31"/>
      <c r="AL49" s="31"/>
      <c r="AM49" s="31"/>
      <c r="AN49" s="31"/>
      <c r="AO49" s="31"/>
      <c r="AR49" s="29"/>
    </row>
    <row r="50" spans="1:57">
      <c r="B50" s="12"/>
      <c r="AR50" s="12"/>
    </row>
    <row r="51" spans="1:57">
      <c r="B51" s="12"/>
      <c r="AR51" s="12"/>
    </row>
    <row r="52" spans="1:57">
      <c r="B52" s="12"/>
      <c r="AR52" s="12"/>
    </row>
    <row r="53" spans="1:57">
      <c r="B53" s="12"/>
      <c r="AR53" s="12"/>
    </row>
    <row r="54" spans="1:57">
      <c r="B54" s="12"/>
      <c r="AR54" s="12"/>
    </row>
    <row r="55" spans="1:57">
      <c r="B55" s="12"/>
      <c r="AR55" s="12"/>
    </row>
    <row r="56" spans="1:57">
      <c r="B56" s="12"/>
      <c r="AR56" s="12"/>
    </row>
    <row r="57" spans="1:57">
      <c r="B57" s="12"/>
      <c r="AR57" s="12"/>
    </row>
    <row r="58" spans="1:57">
      <c r="B58" s="12"/>
      <c r="AR58" s="12"/>
    </row>
    <row r="59" spans="1:57">
      <c r="B59" s="12"/>
      <c r="AR59" s="12"/>
    </row>
    <row r="60" spans="1:57" s="2" customFormat="1" ht="12.75">
      <c r="A60" s="20"/>
      <c r="B60" s="21"/>
      <c r="C60" s="20"/>
      <c r="D60" s="32" t="s">
        <v>45</v>
      </c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32" t="s">
        <v>46</v>
      </c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32" t="s">
        <v>45</v>
      </c>
      <c r="AI60" s="23"/>
      <c r="AJ60" s="23"/>
      <c r="AK60" s="23"/>
      <c r="AL60" s="23"/>
      <c r="AM60" s="32" t="s">
        <v>46</v>
      </c>
      <c r="AN60" s="23"/>
      <c r="AO60" s="23"/>
      <c r="AP60" s="20"/>
      <c r="AQ60" s="20"/>
      <c r="AR60" s="21"/>
      <c r="BE60" s="20"/>
    </row>
    <row r="61" spans="1:57">
      <c r="B61" s="12"/>
      <c r="AR61" s="12"/>
    </row>
    <row r="62" spans="1:57">
      <c r="B62" s="12"/>
      <c r="AR62" s="12"/>
    </row>
    <row r="63" spans="1:57">
      <c r="B63" s="12"/>
      <c r="AR63" s="12"/>
    </row>
    <row r="64" spans="1:57" s="2" customFormat="1" ht="12.75">
      <c r="A64" s="20"/>
      <c r="B64" s="21"/>
      <c r="C64" s="20"/>
      <c r="D64" s="30" t="s">
        <v>47</v>
      </c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0" t="s">
        <v>48</v>
      </c>
      <c r="AI64" s="33"/>
      <c r="AJ64" s="33"/>
      <c r="AK64" s="33"/>
      <c r="AL64" s="33"/>
      <c r="AM64" s="33"/>
      <c r="AN64" s="33"/>
      <c r="AO64" s="33"/>
      <c r="AP64" s="20"/>
      <c r="AQ64" s="20"/>
      <c r="AR64" s="21"/>
      <c r="BE64" s="20"/>
    </row>
    <row r="65" spans="1:57">
      <c r="B65" s="12"/>
      <c r="AR65" s="12"/>
    </row>
    <row r="66" spans="1:57">
      <c r="B66" s="12"/>
      <c r="AR66" s="12"/>
    </row>
    <row r="67" spans="1:57">
      <c r="B67" s="12"/>
      <c r="AR67" s="12"/>
    </row>
    <row r="68" spans="1:57">
      <c r="B68" s="12"/>
      <c r="AR68" s="12"/>
    </row>
    <row r="69" spans="1:57">
      <c r="B69" s="12"/>
      <c r="AR69" s="12"/>
    </row>
    <row r="70" spans="1:57">
      <c r="B70" s="12"/>
      <c r="AR70" s="12"/>
    </row>
    <row r="71" spans="1:57">
      <c r="B71" s="12"/>
      <c r="AR71" s="12"/>
    </row>
    <row r="72" spans="1:57">
      <c r="B72" s="12"/>
      <c r="AR72" s="12"/>
    </row>
    <row r="73" spans="1:57">
      <c r="B73" s="12"/>
      <c r="AR73" s="12"/>
    </row>
    <row r="74" spans="1:57">
      <c r="B74" s="12"/>
      <c r="AR74" s="12"/>
    </row>
    <row r="75" spans="1:57" s="2" customFormat="1" ht="12.75">
      <c r="A75" s="20"/>
      <c r="B75" s="21"/>
      <c r="C75" s="20"/>
      <c r="D75" s="32" t="s">
        <v>45</v>
      </c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32" t="s">
        <v>46</v>
      </c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32" t="s">
        <v>45</v>
      </c>
      <c r="AI75" s="23"/>
      <c r="AJ75" s="23"/>
      <c r="AK75" s="23"/>
      <c r="AL75" s="23"/>
      <c r="AM75" s="32" t="s">
        <v>46</v>
      </c>
      <c r="AN75" s="23"/>
      <c r="AO75" s="23"/>
      <c r="AP75" s="20"/>
      <c r="AQ75" s="20"/>
      <c r="AR75" s="21"/>
      <c r="BE75" s="20"/>
    </row>
    <row r="76" spans="1:57" s="2" customFormat="1">
      <c r="A76" s="20"/>
      <c r="B76" s="21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1"/>
      <c r="BE76" s="20"/>
    </row>
    <row r="77" spans="1:57" s="2" customFormat="1" ht="6.95" customHeight="1">
      <c r="A77" s="20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21"/>
      <c r="BE77" s="20"/>
    </row>
    <row r="81" spans="1:90" s="2" customFormat="1" ht="6.95" customHeight="1">
      <c r="A81" s="20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21"/>
      <c r="BE81" s="20"/>
    </row>
    <row r="82" spans="1:90" s="2" customFormat="1" ht="24.95" customHeight="1">
      <c r="A82" s="20"/>
      <c r="B82" s="21"/>
      <c r="C82" s="13" t="s">
        <v>49</v>
      </c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1"/>
      <c r="BE82" s="20"/>
    </row>
    <row r="83" spans="1:90" s="2" customFormat="1" ht="6.95" customHeight="1">
      <c r="A83" s="20"/>
      <c r="B83" s="21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1"/>
      <c r="BE83" s="20"/>
    </row>
    <row r="84" spans="1:90" s="4" customFormat="1" ht="12" customHeight="1">
      <c r="B84" s="38"/>
      <c r="C84" s="18" t="s">
        <v>12</v>
      </c>
      <c r="L84" s="4" t="str">
        <f>K5</f>
        <v>NAPLAVKA</v>
      </c>
      <c r="AR84" s="38"/>
    </row>
    <row r="85" spans="1:90" s="5" customFormat="1" ht="36.950000000000003" customHeight="1">
      <c r="B85" s="39"/>
      <c r="C85" s="40" t="s">
        <v>14</v>
      </c>
      <c r="L85" s="98" t="str">
        <f>K6</f>
        <v>OPRAVA ÚČELOVÉ KOMUNIKACE VNITROBLOKU NÁPLAVKA - POŘÍČÍ - SO 300 Odvodnění zpevněných ploch vnitrobloku</v>
      </c>
      <c r="M85" s="99"/>
      <c r="N85" s="99"/>
      <c r="O85" s="99"/>
      <c r="P85" s="99"/>
      <c r="Q85" s="99"/>
      <c r="R85" s="99"/>
      <c r="S85" s="99"/>
      <c r="T85" s="99"/>
      <c r="U85" s="99"/>
      <c r="V85" s="99"/>
      <c r="W85" s="99"/>
      <c r="X85" s="99"/>
      <c r="Y85" s="99"/>
      <c r="Z85" s="99"/>
      <c r="AA85" s="99"/>
      <c r="AB85" s="99"/>
      <c r="AC85" s="99"/>
      <c r="AD85" s="99"/>
      <c r="AE85" s="99"/>
      <c r="AF85" s="99"/>
      <c r="AG85" s="99"/>
      <c r="AH85" s="99"/>
      <c r="AI85" s="99"/>
      <c r="AJ85" s="99"/>
      <c r="AK85" s="99"/>
      <c r="AL85" s="99"/>
      <c r="AM85" s="99"/>
      <c r="AN85" s="99"/>
      <c r="AO85" s="99"/>
      <c r="AR85" s="39"/>
    </row>
    <row r="86" spans="1:90" s="2" customFormat="1" ht="6.95" customHeight="1">
      <c r="A86" s="20"/>
      <c r="B86" s="21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1"/>
      <c r="BE86" s="20"/>
    </row>
    <row r="87" spans="1:90" s="2" customFormat="1" ht="12" customHeight="1">
      <c r="A87" s="20"/>
      <c r="B87" s="21"/>
      <c r="C87" s="18" t="s">
        <v>18</v>
      </c>
      <c r="D87" s="20"/>
      <c r="E87" s="20"/>
      <c r="F87" s="20"/>
      <c r="G87" s="20"/>
      <c r="H87" s="20"/>
      <c r="I87" s="20"/>
      <c r="J87" s="20"/>
      <c r="K87" s="20"/>
      <c r="L87" s="41" t="str">
        <f>IF(K8="","",K8)</f>
        <v xml:space="preserve"> </v>
      </c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18" t="s">
        <v>20</v>
      </c>
      <c r="AJ87" s="20"/>
      <c r="AK87" s="20"/>
      <c r="AL87" s="20"/>
      <c r="AM87" s="100" t="str">
        <f>IF(AN8= "","",AN8)</f>
        <v>10. 11. 2021</v>
      </c>
      <c r="AN87" s="100"/>
      <c r="AO87" s="20"/>
      <c r="AP87" s="20"/>
      <c r="AQ87" s="20"/>
      <c r="AR87" s="21"/>
      <c r="BE87" s="20"/>
    </row>
    <row r="88" spans="1:90" s="2" customFormat="1" ht="6.95" customHeight="1">
      <c r="A88" s="20"/>
      <c r="B88" s="21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1"/>
      <c r="BE88" s="20"/>
    </row>
    <row r="89" spans="1:90" s="2" customFormat="1" ht="15.2" customHeight="1">
      <c r="A89" s="20"/>
      <c r="B89" s="21"/>
      <c r="C89" s="18" t="s">
        <v>22</v>
      </c>
      <c r="D89" s="20"/>
      <c r="E89" s="20"/>
      <c r="F89" s="20"/>
      <c r="G89" s="20"/>
      <c r="H89" s="20"/>
      <c r="I89" s="20"/>
      <c r="J89" s="20"/>
      <c r="K89" s="20"/>
      <c r="L89" s="4" t="str">
        <f>IF(E11= "","",E11)</f>
        <v xml:space="preserve"> </v>
      </c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18" t="s">
        <v>26</v>
      </c>
      <c r="AJ89" s="20"/>
      <c r="AK89" s="20"/>
      <c r="AL89" s="20"/>
      <c r="AM89" s="101" t="str">
        <f>IF(E17="","",E17)</f>
        <v xml:space="preserve"> </v>
      </c>
      <c r="AN89" s="102"/>
      <c r="AO89" s="102"/>
      <c r="AP89" s="102"/>
      <c r="AQ89" s="20"/>
      <c r="AR89" s="21"/>
      <c r="AS89" s="103" t="s">
        <v>50</v>
      </c>
      <c r="AT89" s="104"/>
      <c r="AU89" s="42"/>
      <c r="AV89" s="42"/>
      <c r="AW89" s="42"/>
      <c r="AX89" s="42"/>
      <c r="AY89" s="42"/>
      <c r="AZ89" s="42"/>
      <c r="BA89" s="42"/>
      <c r="BB89" s="42"/>
      <c r="BC89" s="42"/>
      <c r="BD89" s="43"/>
      <c r="BE89" s="20"/>
    </row>
    <row r="90" spans="1:90" s="2" customFormat="1" ht="15.2" customHeight="1">
      <c r="A90" s="20"/>
      <c r="B90" s="21"/>
      <c r="C90" s="18" t="s">
        <v>25</v>
      </c>
      <c r="D90" s="20"/>
      <c r="E90" s="20"/>
      <c r="F90" s="20"/>
      <c r="G90" s="20"/>
      <c r="H90" s="20"/>
      <c r="I90" s="20"/>
      <c r="J90" s="20"/>
      <c r="K90" s="20"/>
      <c r="L90" s="4" t="str">
        <f>IF(E14="","",E14)</f>
        <v xml:space="preserve"> </v>
      </c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18" t="s">
        <v>28</v>
      </c>
      <c r="AJ90" s="20"/>
      <c r="AK90" s="20"/>
      <c r="AL90" s="20"/>
      <c r="AM90" s="101" t="str">
        <f>IF(E20="","",E20)</f>
        <v xml:space="preserve"> </v>
      </c>
      <c r="AN90" s="102"/>
      <c r="AO90" s="102"/>
      <c r="AP90" s="102"/>
      <c r="AQ90" s="20"/>
      <c r="AR90" s="21"/>
      <c r="AS90" s="105"/>
      <c r="AT90" s="106"/>
      <c r="AU90" s="44"/>
      <c r="AV90" s="44"/>
      <c r="AW90" s="44"/>
      <c r="AX90" s="44"/>
      <c r="AY90" s="44"/>
      <c r="AZ90" s="44"/>
      <c r="BA90" s="44"/>
      <c r="BB90" s="44"/>
      <c r="BC90" s="44"/>
      <c r="BD90" s="45"/>
      <c r="BE90" s="20"/>
    </row>
    <row r="91" spans="1:90" s="2" customFormat="1" ht="10.9" customHeight="1">
      <c r="A91" s="20"/>
      <c r="B91" s="21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1"/>
      <c r="AS91" s="105"/>
      <c r="AT91" s="106"/>
      <c r="AU91" s="44"/>
      <c r="AV91" s="44"/>
      <c r="AW91" s="44"/>
      <c r="AX91" s="44"/>
      <c r="AY91" s="44"/>
      <c r="AZ91" s="44"/>
      <c r="BA91" s="44"/>
      <c r="BB91" s="44"/>
      <c r="BC91" s="44"/>
      <c r="BD91" s="45"/>
      <c r="BE91" s="20"/>
    </row>
    <row r="92" spans="1:90" s="2" customFormat="1" ht="29.25" customHeight="1">
      <c r="A92" s="20"/>
      <c r="B92" s="21"/>
      <c r="C92" s="88" t="s">
        <v>51</v>
      </c>
      <c r="D92" s="89"/>
      <c r="E92" s="89"/>
      <c r="F92" s="89"/>
      <c r="G92" s="89"/>
      <c r="H92" s="46"/>
      <c r="I92" s="90" t="s">
        <v>52</v>
      </c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89"/>
      <c r="U92" s="89"/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91" t="s">
        <v>53</v>
      </c>
      <c r="AH92" s="89"/>
      <c r="AI92" s="89"/>
      <c r="AJ92" s="89"/>
      <c r="AK92" s="89"/>
      <c r="AL92" s="89"/>
      <c r="AM92" s="89"/>
      <c r="AN92" s="90" t="s">
        <v>54</v>
      </c>
      <c r="AO92" s="89"/>
      <c r="AP92" s="92"/>
      <c r="AQ92" s="47" t="s">
        <v>55</v>
      </c>
      <c r="AR92" s="21"/>
      <c r="AS92" s="48" t="s">
        <v>56</v>
      </c>
      <c r="AT92" s="49" t="s">
        <v>57</v>
      </c>
      <c r="AU92" s="49" t="s">
        <v>58</v>
      </c>
      <c r="AV92" s="49" t="s">
        <v>59</v>
      </c>
      <c r="AW92" s="49" t="s">
        <v>60</v>
      </c>
      <c r="AX92" s="49" t="s">
        <v>61</v>
      </c>
      <c r="AY92" s="49" t="s">
        <v>62</v>
      </c>
      <c r="AZ92" s="49" t="s">
        <v>63</v>
      </c>
      <c r="BA92" s="49" t="s">
        <v>64</v>
      </c>
      <c r="BB92" s="49" t="s">
        <v>65</v>
      </c>
      <c r="BC92" s="49" t="s">
        <v>66</v>
      </c>
      <c r="BD92" s="50" t="s">
        <v>67</v>
      </c>
      <c r="BE92" s="20"/>
    </row>
    <row r="93" spans="1:90" s="2" customFormat="1" ht="10.9" customHeight="1">
      <c r="A93" s="20"/>
      <c r="B93" s="21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1"/>
      <c r="AS93" s="5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  <c r="BE93" s="20"/>
    </row>
    <row r="94" spans="1:90" s="6" customFormat="1" ht="32.450000000000003" customHeight="1">
      <c r="B94" s="54"/>
      <c r="C94" s="55" t="s">
        <v>68</v>
      </c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6"/>
      <c r="AC94" s="56"/>
      <c r="AD94" s="56"/>
      <c r="AE94" s="56"/>
      <c r="AF94" s="56"/>
      <c r="AG94" s="96">
        <f>ROUND(AG95,2)</f>
        <v>0</v>
      </c>
      <c r="AH94" s="96"/>
      <c r="AI94" s="96"/>
      <c r="AJ94" s="96"/>
      <c r="AK94" s="96"/>
      <c r="AL94" s="96"/>
      <c r="AM94" s="96"/>
      <c r="AN94" s="97">
        <f>SUM(AG94,AT94)</f>
        <v>0</v>
      </c>
      <c r="AO94" s="97"/>
      <c r="AP94" s="97"/>
      <c r="AQ94" s="57" t="s">
        <v>1</v>
      </c>
      <c r="AR94" s="54"/>
      <c r="AS94" s="58">
        <f>ROUND(AS95,2)</f>
        <v>0</v>
      </c>
      <c r="AT94" s="59">
        <f>ROUND(SUM(AV94:AW94),2)</f>
        <v>0</v>
      </c>
      <c r="AU94" s="60">
        <f>ROUND(AU95,5)</f>
        <v>931.06358</v>
      </c>
      <c r="AV94" s="59">
        <f>ROUND(AZ94*L29,2)</f>
        <v>0</v>
      </c>
      <c r="AW94" s="59">
        <f>ROUND(BA94*L30,2)</f>
        <v>0</v>
      </c>
      <c r="AX94" s="59">
        <f>ROUND(BB94*L29,2)</f>
        <v>0</v>
      </c>
      <c r="AY94" s="59">
        <f>ROUND(BC94*L30,2)</f>
        <v>0</v>
      </c>
      <c r="AZ94" s="59">
        <f>ROUND(AZ95,2)</f>
        <v>0</v>
      </c>
      <c r="BA94" s="59">
        <f>ROUND(BA95,2)</f>
        <v>0</v>
      </c>
      <c r="BB94" s="59">
        <f>ROUND(BB95,2)</f>
        <v>0</v>
      </c>
      <c r="BC94" s="59">
        <f>ROUND(BC95,2)</f>
        <v>0</v>
      </c>
      <c r="BD94" s="61">
        <f>ROUND(BD95,2)</f>
        <v>0</v>
      </c>
      <c r="BS94" s="62" t="s">
        <v>69</v>
      </c>
      <c r="BT94" s="62" t="s">
        <v>70</v>
      </c>
      <c r="BV94" s="62" t="s">
        <v>71</v>
      </c>
      <c r="BW94" s="62" t="s">
        <v>4</v>
      </c>
      <c r="BX94" s="62" t="s">
        <v>72</v>
      </c>
      <c r="CL94" s="62" t="s">
        <v>1</v>
      </c>
    </row>
    <row r="95" spans="1:90" s="7" customFormat="1" ht="50.25" customHeight="1">
      <c r="A95" s="63" t="s">
        <v>73</v>
      </c>
      <c r="B95" s="64"/>
      <c r="C95" s="65"/>
      <c r="D95" s="95" t="s">
        <v>13</v>
      </c>
      <c r="E95" s="95"/>
      <c r="F95" s="95"/>
      <c r="G95" s="95"/>
      <c r="H95" s="95"/>
      <c r="I95" s="66"/>
      <c r="J95" s="95" t="s">
        <v>15</v>
      </c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5"/>
      <c r="Z95" s="95"/>
      <c r="AA95" s="95"/>
      <c r="AB95" s="95"/>
      <c r="AC95" s="95"/>
      <c r="AD95" s="95"/>
      <c r="AE95" s="95"/>
      <c r="AF95" s="95"/>
      <c r="AG95" s="93">
        <f>'NAPLAVKA - OPRAVA ÚČELOVÉ...'!J28</f>
        <v>0</v>
      </c>
      <c r="AH95" s="94"/>
      <c r="AI95" s="94"/>
      <c r="AJ95" s="94"/>
      <c r="AK95" s="94"/>
      <c r="AL95" s="94"/>
      <c r="AM95" s="94"/>
      <c r="AN95" s="93">
        <f>SUM(AG95,AT95)</f>
        <v>0</v>
      </c>
      <c r="AO95" s="94"/>
      <c r="AP95" s="94"/>
      <c r="AQ95" s="67" t="s">
        <v>74</v>
      </c>
      <c r="AR95" s="64"/>
      <c r="AS95" s="68">
        <v>0</v>
      </c>
      <c r="AT95" s="69">
        <f>ROUND(SUM(AV95:AW95),2)</f>
        <v>0</v>
      </c>
      <c r="AU95" s="70">
        <f>'NAPLAVKA - OPRAVA ÚČELOVÉ...'!P121</f>
        <v>931.06357999999977</v>
      </c>
      <c r="AV95" s="69">
        <f>'NAPLAVKA - OPRAVA ÚČELOVÉ...'!J31</f>
        <v>0</v>
      </c>
      <c r="AW95" s="69">
        <f>'NAPLAVKA - OPRAVA ÚČELOVÉ...'!J32</f>
        <v>0</v>
      </c>
      <c r="AX95" s="69">
        <f>'NAPLAVKA - OPRAVA ÚČELOVÉ...'!J33</f>
        <v>0</v>
      </c>
      <c r="AY95" s="69">
        <f>'NAPLAVKA - OPRAVA ÚČELOVÉ...'!J34</f>
        <v>0</v>
      </c>
      <c r="AZ95" s="69">
        <f>'NAPLAVKA - OPRAVA ÚČELOVÉ...'!F31</f>
        <v>0</v>
      </c>
      <c r="BA95" s="69">
        <f>'NAPLAVKA - OPRAVA ÚČELOVÉ...'!F32</f>
        <v>0</v>
      </c>
      <c r="BB95" s="69">
        <f>'NAPLAVKA - OPRAVA ÚČELOVÉ...'!F33</f>
        <v>0</v>
      </c>
      <c r="BC95" s="69">
        <f>'NAPLAVKA - OPRAVA ÚČELOVÉ...'!F34</f>
        <v>0</v>
      </c>
      <c r="BD95" s="71">
        <f>'NAPLAVKA - OPRAVA ÚČELOVÉ...'!F35</f>
        <v>0</v>
      </c>
      <c r="BT95" s="72" t="s">
        <v>75</v>
      </c>
      <c r="BU95" s="72" t="s">
        <v>76</v>
      </c>
      <c r="BV95" s="72" t="s">
        <v>71</v>
      </c>
      <c r="BW95" s="72" t="s">
        <v>4</v>
      </c>
      <c r="BX95" s="72" t="s">
        <v>72</v>
      </c>
      <c r="CL95" s="72" t="s">
        <v>1</v>
      </c>
    </row>
    <row r="96" spans="1:90" s="2" customFormat="1" ht="30" customHeight="1">
      <c r="A96" s="20"/>
      <c r="B96" s="21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1"/>
      <c r="AS96" s="20"/>
      <c r="AT96" s="20"/>
      <c r="AU96" s="20"/>
      <c r="AV96" s="20"/>
      <c r="AW96" s="20"/>
      <c r="AX96" s="20"/>
      <c r="AY96" s="20"/>
      <c r="AZ96" s="20"/>
      <c r="BA96" s="20"/>
      <c r="BB96" s="20"/>
      <c r="BC96" s="20"/>
      <c r="BD96" s="20"/>
      <c r="BE96" s="20"/>
    </row>
    <row r="97" spans="1:57" s="2" customFormat="1" ht="6.95" customHeight="1">
      <c r="A97" s="20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21"/>
      <c r="AS97" s="20"/>
      <c r="AT97" s="20"/>
      <c r="AU97" s="20"/>
      <c r="AV97" s="20"/>
      <c r="AW97" s="20"/>
      <c r="AX97" s="20"/>
      <c r="AY97" s="20"/>
      <c r="AZ97" s="20"/>
      <c r="BA97" s="20"/>
      <c r="BB97" s="20"/>
      <c r="BC97" s="20"/>
      <c r="BD97" s="20"/>
      <c r="BE97" s="20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NAPLAVKA - OPRAVA ÚČELOVÉ...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5"/>
  <sheetViews>
    <sheetView showGridLines="0" tabSelected="1" topLeftCell="A111" workbookViewId="0">
      <selection activeCell="I125" sqref="I125"/>
    </sheetView>
  </sheetViews>
  <sheetFormatPr defaultRowHeight="11.25"/>
  <cols>
    <col min="1" max="1" width="8.33203125" style="120" customWidth="1"/>
    <col min="2" max="2" width="1.1640625" style="120" customWidth="1"/>
    <col min="3" max="3" width="4.1640625" style="120" customWidth="1"/>
    <col min="4" max="4" width="4.33203125" style="120" customWidth="1"/>
    <col min="5" max="5" width="17.1640625" style="120" customWidth="1"/>
    <col min="6" max="6" width="50.83203125" style="120" customWidth="1"/>
    <col min="7" max="7" width="7.5" style="120" customWidth="1"/>
    <col min="8" max="8" width="14" style="120" customWidth="1"/>
    <col min="9" max="9" width="15.83203125" style="120" customWidth="1"/>
    <col min="10" max="10" width="22.33203125" style="120" customWidth="1"/>
    <col min="11" max="11" width="22.33203125" style="120" hidden="1" customWidth="1"/>
    <col min="12" max="12" width="9.33203125" style="120" customWidth="1"/>
    <col min="13" max="13" width="10.83203125" style="120" hidden="1" customWidth="1"/>
    <col min="14" max="14" width="9.33203125" style="120" hidden="1"/>
    <col min="15" max="20" width="14.1640625" style="120" hidden="1" customWidth="1"/>
    <col min="21" max="21" width="16.33203125" style="120" hidden="1" customWidth="1"/>
    <col min="22" max="22" width="12.33203125" style="120" customWidth="1"/>
    <col min="23" max="23" width="16.33203125" style="120" customWidth="1"/>
    <col min="24" max="24" width="12.33203125" style="120" customWidth="1"/>
    <col min="25" max="25" width="15" style="120" customWidth="1"/>
    <col min="26" max="26" width="11" style="120" customWidth="1"/>
    <col min="27" max="27" width="15" style="120" customWidth="1"/>
    <col min="28" max="28" width="16.33203125" style="120" customWidth="1"/>
    <col min="29" max="29" width="11" style="120" customWidth="1"/>
    <col min="30" max="30" width="15" style="120" customWidth="1"/>
    <col min="31" max="31" width="16.33203125" style="120" customWidth="1"/>
    <col min="32" max="43" width="9.33203125" style="120"/>
    <col min="44" max="65" width="9.33203125" style="120" hidden="1"/>
    <col min="66" max="16384" width="9.33203125" style="120"/>
  </cols>
  <sheetData>
    <row r="2" spans="1:46" ht="36.950000000000003" customHeight="1">
      <c r="L2" s="121" t="s">
        <v>5</v>
      </c>
      <c r="M2" s="122"/>
      <c r="N2" s="122"/>
      <c r="O2" s="122"/>
      <c r="P2" s="122"/>
      <c r="Q2" s="122"/>
      <c r="R2" s="122"/>
      <c r="S2" s="122"/>
      <c r="T2" s="122"/>
      <c r="U2" s="122"/>
      <c r="V2" s="122"/>
      <c r="AT2" s="123" t="s">
        <v>4</v>
      </c>
    </row>
    <row r="3" spans="1:46" ht="6.95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26"/>
      <c r="AT3" s="123" t="s">
        <v>77</v>
      </c>
    </row>
    <row r="4" spans="1:46" ht="24.95" customHeight="1">
      <c r="B4" s="126"/>
      <c r="D4" s="127" t="s">
        <v>78</v>
      </c>
      <c r="L4" s="126"/>
      <c r="M4" s="128" t="s">
        <v>10</v>
      </c>
      <c r="AT4" s="123" t="s">
        <v>3</v>
      </c>
    </row>
    <row r="5" spans="1:46" ht="6.95" customHeight="1">
      <c r="B5" s="126"/>
      <c r="L5" s="126"/>
    </row>
    <row r="6" spans="1:46" s="132" customFormat="1" ht="12" customHeight="1">
      <c r="A6" s="129"/>
      <c r="B6" s="73"/>
      <c r="C6" s="129"/>
      <c r="D6" s="130" t="s">
        <v>14</v>
      </c>
      <c r="E6" s="129"/>
      <c r="F6" s="129"/>
      <c r="G6" s="129"/>
      <c r="H6" s="129"/>
      <c r="I6" s="129"/>
      <c r="J6" s="129"/>
      <c r="K6" s="129"/>
      <c r="L6" s="131"/>
      <c r="S6" s="129"/>
      <c r="T6" s="129"/>
      <c r="U6" s="129"/>
      <c r="V6" s="129"/>
      <c r="W6" s="129"/>
      <c r="X6" s="129"/>
      <c r="Y6" s="129"/>
      <c r="Z6" s="129"/>
      <c r="AA6" s="129"/>
      <c r="AB6" s="129"/>
      <c r="AC6" s="129"/>
      <c r="AD6" s="129"/>
      <c r="AE6" s="129"/>
    </row>
    <row r="7" spans="1:46" s="132" customFormat="1" ht="45" customHeight="1">
      <c r="A7" s="129"/>
      <c r="B7" s="73"/>
      <c r="C7" s="129"/>
      <c r="D7" s="129"/>
      <c r="E7" s="133" t="s">
        <v>15</v>
      </c>
      <c r="F7" s="134"/>
      <c r="G7" s="134"/>
      <c r="H7" s="134"/>
      <c r="I7" s="129"/>
      <c r="J7" s="129"/>
      <c r="K7" s="129"/>
      <c r="L7" s="131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</row>
    <row r="8" spans="1:46" s="132" customFormat="1">
      <c r="A8" s="129"/>
      <c r="B8" s="73"/>
      <c r="C8" s="129"/>
      <c r="D8" s="129"/>
      <c r="E8" s="129"/>
      <c r="F8" s="129"/>
      <c r="G8" s="129"/>
      <c r="H8" s="129"/>
      <c r="I8" s="129"/>
      <c r="J8" s="129"/>
      <c r="K8" s="129"/>
      <c r="L8" s="131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</row>
    <row r="9" spans="1:46" s="132" customFormat="1" ht="12" customHeight="1">
      <c r="A9" s="129"/>
      <c r="B9" s="73"/>
      <c r="C9" s="129"/>
      <c r="D9" s="130" t="s">
        <v>16</v>
      </c>
      <c r="E9" s="129"/>
      <c r="F9" s="135" t="s">
        <v>1</v>
      </c>
      <c r="G9" s="129"/>
      <c r="H9" s="129"/>
      <c r="I9" s="130" t="s">
        <v>17</v>
      </c>
      <c r="J9" s="135" t="s">
        <v>1</v>
      </c>
      <c r="K9" s="129"/>
      <c r="L9" s="131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</row>
    <row r="10" spans="1:46" s="132" customFormat="1" ht="12" customHeight="1">
      <c r="A10" s="129"/>
      <c r="B10" s="73"/>
      <c r="C10" s="129"/>
      <c r="D10" s="130" t="s">
        <v>18</v>
      </c>
      <c r="E10" s="129"/>
      <c r="F10" s="135" t="s">
        <v>19</v>
      </c>
      <c r="G10" s="129"/>
      <c r="H10" s="129"/>
      <c r="I10" s="130" t="s">
        <v>20</v>
      </c>
      <c r="J10" s="136" t="str">
        <f>'Rekapitulace stavby'!AN8</f>
        <v>10. 11. 2021</v>
      </c>
      <c r="K10" s="129"/>
      <c r="L10" s="131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</row>
    <row r="11" spans="1:46" s="132" customFormat="1" ht="10.9" customHeight="1">
      <c r="A11" s="129"/>
      <c r="B11" s="73"/>
      <c r="C11" s="129"/>
      <c r="D11" s="129"/>
      <c r="E11" s="129"/>
      <c r="F11" s="129"/>
      <c r="G11" s="129"/>
      <c r="H11" s="129"/>
      <c r="I11" s="129"/>
      <c r="J11" s="129"/>
      <c r="K11" s="129"/>
      <c r="L11" s="131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D11" s="129"/>
      <c r="AE11" s="129"/>
    </row>
    <row r="12" spans="1:46" s="132" customFormat="1" ht="12" customHeight="1">
      <c r="A12" s="129"/>
      <c r="B12" s="73"/>
      <c r="C12" s="129"/>
      <c r="D12" s="130" t="s">
        <v>22</v>
      </c>
      <c r="E12" s="129"/>
      <c r="F12" s="129"/>
      <c r="G12" s="129"/>
      <c r="H12" s="129"/>
      <c r="I12" s="130" t="s">
        <v>23</v>
      </c>
      <c r="J12" s="135" t="str">
        <f>IF('Rekapitulace stavby'!AN10="","",'Rekapitulace stavby'!AN10)</f>
        <v/>
      </c>
      <c r="K12" s="129"/>
      <c r="L12" s="131"/>
      <c r="S12" s="129"/>
      <c r="T12" s="129"/>
      <c r="U12" s="129"/>
      <c r="V12" s="129"/>
      <c r="W12" s="129"/>
      <c r="X12" s="129"/>
      <c r="Y12" s="129"/>
      <c r="Z12" s="129"/>
      <c r="AA12" s="129"/>
      <c r="AB12" s="129"/>
      <c r="AC12" s="129"/>
      <c r="AD12" s="129"/>
      <c r="AE12" s="129"/>
    </row>
    <row r="13" spans="1:46" s="132" customFormat="1" ht="18" customHeight="1">
      <c r="A13" s="129"/>
      <c r="B13" s="73"/>
      <c r="C13" s="129"/>
      <c r="D13" s="129"/>
      <c r="E13" s="135" t="str">
        <f>IF('Rekapitulace stavby'!E11="","",'Rekapitulace stavby'!E11)</f>
        <v xml:space="preserve"> </v>
      </c>
      <c r="F13" s="129"/>
      <c r="G13" s="129"/>
      <c r="H13" s="129"/>
      <c r="I13" s="130" t="s">
        <v>24</v>
      </c>
      <c r="J13" s="135" t="str">
        <f>IF('Rekapitulace stavby'!AN11="","",'Rekapitulace stavby'!AN11)</f>
        <v/>
      </c>
      <c r="K13" s="129"/>
      <c r="L13" s="131"/>
      <c r="S13" s="129"/>
      <c r="T13" s="129"/>
      <c r="U13" s="129"/>
      <c r="V13" s="129"/>
      <c r="W13" s="129"/>
      <c r="X13" s="129"/>
      <c r="Y13" s="129"/>
      <c r="Z13" s="129"/>
      <c r="AA13" s="129"/>
      <c r="AB13" s="129"/>
      <c r="AC13" s="129"/>
      <c r="AD13" s="129"/>
      <c r="AE13" s="129"/>
    </row>
    <row r="14" spans="1:46" s="132" customFormat="1" ht="6.95" customHeight="1">
      <c r="A14" s="129"/>
      <c r="B14" s="73"/>
      <c r="C14" s="129"/>
      <c r="D14" s="129"/>
      <c r="E14" s="129"/>
      <c r="F14" s="129"/>
      <c r="G14" s="129"/>
      <c r="H14" s="129"/>
      <c r="I14" s="129"/>
      <c r="J14" s="129"/>
      <c r="K14" s="129"/>
      <c r="L14" s="131"/>
      <c r="S14" s="129"/>
      <c r="T14" s="129"/>
      <c r="U14" s="129"/>
      <c r="V14" s="129"/>
      <c r="W14" s="129"/>
      <c r="X14" s="129"/>
      <c r="Y14" s="129"/>
      <c r="Z14" s="129"/>
      <c r="AA14" s="129"/>
      <c r="AB14" s="129"/>
      <c r="AC14" s="129"/>
      <c r="AD14" s="129"/>
      <c r="AE14" s="129"/>
    </row>
    <row r="15" spans="1:46" s="132" customFormat="1" ht="12" customHeight="1">
      <c r="A15" s="129"/>
      <c r="B15" s="73"/>
      <c r="C15" s="129"/>
      <c r="D15" s="130" t="s">
        <v>25</v>
      </c>
      <c r="E15" s="129"/>
      <c r="F15" s="129"/>
      <c r="G15" s="129"/>
      <c r="H15" s="129"/>
      <c r="I15" s="130" t="s">
        <v>23</v>
      </c>
      <c r="J15" s="135" t="str">
        <f>'Rekapitulace stavby'!AN13</f>
        <v/>
      </c>
      <c r="K15" s="129"/>
      <c r="L15" s="131"/>
      <c r="S15" s="129"/>
      <c r="T15" s="129"/>
      <c r="U15" s="129"/>
      <c r="V15" s="129"/>
      <c r="W15" s="129"/>
      <c r="X15" s="129"/>
      <c r="Y15" s="129"/>
      <c r="Z15" s="129"/>
      <c r="AA15" s="129"/>
      <c r="AB15" s="129"/>
      <c r="AC15" s="129"/>
      <c r="AD15" s="129"/>
      <c r="AE15" s="129"/>
    </row>
    <row r="16" spans="1:46" s="132" customFormat="1" ht="18" customHeight="1">
      <c r="A16" s="129"/>
      <c r="B16" s="73"/>
      <c r="C16" s="129"/>
      <c r="D16" s="129"/>
      <c r="E16" s="137" t="str">
        <f>'Rekapitulace stavby'!E14</f>
        <v xml:space="preserve"> </v>
      </c>
      <c r="F16" s="137"/>
      <c r="G16" s="137"/>
      <c r="H16" s="137"/>
      <c r="I16" s="130" t="s">
        <v>24</v>
      </c>
      <c r="J16" s="135" t="str">
        <f>'Rekapitulace stavby'!AN14</f>
        <v/>
      </c>
      <c r="K16" s="129"/>
      <c r="L16" s="131"/>
      <c r="S16" s="129"/>
      <c r="T16" s="129"/>
      <c r="U16" s="129"/>
      <c r="V16" s="129"/>
      <c r="W16" s="129"/>
      <c r="X16" s="129"/>
      <c r="Y16" s="129"/>
      <c r="Z16" s="129"/>
      <c r="AA16" s="129"/>
      <c r="AB16" s="129"/>
      <c r="AC16" s="129"/>
      <c r="AD16" s="129"/>
      <c r="AE16" s="129"/>
    </row>
    <row r="17" spans="1:31" s="132" customFormat="1" ht="6.95" customHeight="1">
      <c r="A17" s="129"/>
      <c r="B17" s="73"/>
      <c r="C17" s="129"/>
      <c r="D17" s="129"/>
      <c r="E17" s="129"/>
      <c r="F17" s="129"/>
      <c r="G17" s="129"/>
      <c r="H17" s="129"/>
      <c r="I17" s="129"/>
      <c r="J17" s="129"/>
      <c r="K17" s="129"/>
      <c r="L17" s="131"/>
      <c r="S17" s="129"/>
      <c r="T17" s="129"/>
      <c r="U17" s="129"/>
      <c r="V17" s="129"/>
      <c r="W17" s="129"/>
      <c r="X17" s="129"/>
      <c r="Y17" s="129"/>
      <c r="Z17" s="129"/>
      <c r="AA17" s="129"/>
      <c r="AB17" s="129"/>
      <c r="AC17" s="129"/>
      <c r="AD17" s="129"/>
      <c r="AE17" s="129"/>
    </row>
    <row r="18" spans="1:31" s="132" customFormat="1" ht="12" customHeight="1">
      <c r="A18" s="129"/>
      <c r="B18" s="73"/>
      <c r="C18" s="129"/>
      <c r="D18" s="130" t="s">
        <v>26</v>
      </c>
      <c r="E18" s="129"/>
      <c r="F18" s="129"/>
      <c r="G18" s="129"/>
      <c r="H18" s="129"/>
      <c r="I18" s="130" t="s">
        <v>23</v>
      </c>
      <c r="J18" s="135" t="str">
        <f>IF('Rekapitulace stavby'!AN16="","",'Rekapitulace stavby'!AN16)</f>
        <v/>
      </c>
      <c r="K18" s="129"/>
      <c r="L18" s="131"/>
      <c r="S18" s="129"/>
      <c r="T18" s="129"/>
      <c r="U18" s="129"/>
      <c r="V18" s="129"/>
      <c r="W18" s="129"/>
      <c r="X18" s="129"/>
      <c r="Y18" s="129"/>
      <c r="Z18" s="129"/>
      <c r="AA18" s="129"/>
      <c r="AB18" s="129"/>
      <c r="AC18" s="129"/>
      <c r="AD18" s="129"/>
      <c r="AE18" s="129"/>
    </row>
    <row r="19" spans="1:31" s="132" customFormat="1" ht="18" customHeight="1">
      <c r="A19" s="129"/>
      <c r="B19" s="73"/>
      <c r="C19" s="129"/>
      <c r="D19" s="129"/>
      <c r="E19" s="135" t="str">
        <f>IF('Rekapitulace stavby'!E17="","",'Rekapitulace stavby'!E17)</f>
        <v xml:space="preserve"> </v>
      </c>
      <c r="F19" s="129"/>
      <c r="G19" s="129"/>
      <c r="H19" s="129"/>
      <c r="I19" s="130" t="s">
        <v>24</v>
      </c>
      <c r="J19" s="135" t="str">
        <f>IF('Rekapitulace stavby'!AN17="","",'Rekapitulace stavby'!AN17)</f>
        <v/>
      </c>
      <c r="K19" s="129"/>
      <c r="L19" s="131"/>
      <c r="S19" s="129"/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29"/>
      <c r="AE19" s="129"/>
    </row>
    <row r="20" spans="1:31" s="132" customFormat="1" ht="6.95" customHeight="1">
      <c r="A20" s="129"/>
      <c r="B20" s="73"/>
      <c r="C20" s="129"/>
      <c r="D20" s="129"/>
      <c r="E20" s="129"/>
      <c r="F20" s="129"/>
      <c r="G20" s="129"/>
      <c r="H20" s="129"/>
      <c r="I20" s="129"/>
      <c r="J20" s="129"/>
      <c r="K20" s="129"/>
      <c r="L20" s="131"/>
      <c r="S20" s="129"/>
      <c r="T20" s="129"/>
      <c r="U20" s="129"/>
      <c r="V20" s="129"/>
      <c r="W20" s="129"/>
      <c r="X20" s="129"/>
      <c r="Y20" s="129"/>
      <c r="Z20" s="129"/>
      <c r="AA20" s="129"/>
      <c r="AB20" s="129"/>
      <c r="AC20" s="129"/>
      <c r="AD20" s="129"/>
      <c r="AE20" s="129"/>
    </row>
    <row r="21" spans="1:31" s="132" customFormat="1" ht="12" customHeight="1">
      <c r="A21" s="129"/>
      <c r="B21" s="73"/>
      <c r="C21" s="129"/>
      <c r="D21" s="130" t="s">
        <v>28</v>
      </c>
      <c r="E21" s="129"/>
      <c r="F21" s="129"/>
      <c r="G21" s="129"/>
      <c r="H21" s="129"/>
      <c r="I21" s="130" t="s">
        <v>23</v>
      </c>
      <c r="J21" s="135" t="str">
        <f>IF('Rekapitulace stavby'!AN19="","",'Rekapitulace stavby'!AN19)</f>
        <v/>
      </c>
      <c r="K21" s="129"/>
      <c r="L21" s="131"/>
      <c r="S21" s="129"/>
      <c r="T21" s="129"/>
      <c r="U21" s="129"/>
      <c r="V21" s="129"/>
      <c r="W21" s="129"/>
      <c r="X21" s="129"/>
      <c r="Y21" s="129"/>
      <c r="Z21" s="129"/>
      <c r="AA21" s="129"/>
      <c r="AB21" s="129"/>
      <c r="AC21" s="129"/>
      <c r="AD21" s="129"/>
      <c r="AE21" s="129"/>
    </row>
    <row r="22" spans="1:31" s="132" customFormat="1" ht="18" customHeight="1">
      <c r="A22" s="129"/>
      <c r="B22" s="73"/>
      <c r="C22" s="129"/>
      <c r="D22" s="129"/>
      <c r="E22" s="135" t="str">
        <f>IF('Rekapitulace stavby'!E20="","",'Rekapitulace stavby'!E20)</f>
        <v xml:space="preserve"> </v>
      </c>
      <c r="F22" s="129"/>
      <c r="G22" s="129"/>
      <c r="H22" s="129"/>
      <c r="I22" s="130" t="s">
        <v>24</v>
      </c>
      <c r="J22" s="135" t="str">
        <f>IF('Rekapitulace stavby'!AN20="","",'Rekapitulace stavby'!AN20)</f>
        <v/>
      </c>
      <c r="K22" s="129"/>
      <c r="L22" s="131"/>
      <c r="S22" s="129"/>
      <c r="T22" s="129"/>
      <c r="U22" s="129"/>
      <c r="V22" s="129"/>
      <c r="W22" s="129"/>
      <c r="X22" s="129"/>
      <c r="Y22" s="129"/>
      <c r="Z22" s="129"/>
      <c r="AA22" s="129"/>
      <c r="AB22" s="129"/>
      <c r="AC22" s="129"/>
      <c r="AD22" s="129"/>
      <c r="AE22" s="129"/>
    </row>
    <row r="23" spans="1:31" s="132" customFormat="1" ht="6.95" customHeight="1">
      <c r="A23" s="129"/>
      <c r="B23" s="73"/>
      <c r="C23" s="129"/>
      <c r="D23" s="129"/>
      <c r="E23" s="129"/>
      <c r="F23" s="129"/>
      <c r="G23" s="129"/>
      <c r="H23" s="129"/>
      <c r="I23" s="129"/>
      <c r="J23" s="129"/>
      <c r="K23" s="129"/>
      <c r="L23" s="131"/>
      <c r="S23" s="129"/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</row>
    <row r="24" spans="1:31" s="132" customFormat="1" ht="12" customHeight="1">
      <c r="A24" s="129"/>
      <c r="B24" s="73"/>
      <c r="C24" s="129"/>
      <c r="D24" s="130" t="s">
        <v>29</v>
      </c>
      <c r="E24" s="129"/>
      <c r="F24" s="129"/>
      <c r="G24" s="129"/>
      <c r="H24" s="129"/>
      <c r="I24" s="129"/>
      <c r="J24" s="129"/>
      <c r="K24" s="129"/>
      <c r="L24" s="131"/>
      <c r="S24" s="129"/>
      <c r="T24" s="129"/>
      <c r="U24" s="129"/>
      <c r="V24" s="129"/>
      <c r="W24" s="129"/>
      <c r="X24" s="129"/>
      <c r="Y24" s="129"/>
      <c r="Z24" s="129"/>
      <c r="AA24" s="129"/>
      <c r="AB24" s="129"/>
      <c r="AC24" s="129"/>
      <c r="AD24" s="129"/>
      <c r="AE24" s="129"/>
    </row>
    <row r="25" spans="1:31" s="142" customFormat="1" ht="16.5" customHeight="1">
      <c r="A25" s="138"/>
      <c r="B25" s="139"/>
      <c r="C25" s="138"/>
      <c r="D25" s="138"/>
      <c r="E25" s="140" t="s">
        <v>1</v>
      </c>
      <c r="F25" s="140"/>
      <c r="G25" s="140"/>
      <c r="H25" s="140"/>
      <c r="I25" s="138"/>
      <c r="J25" s="138"/>
      <c r="K25" s="138"/>
      <c r="L25" s="141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</row>
    <row r="26" spans="1:31" s="132" customFormat="1" ht="6.95" customHeight="1">
      <c r="A26" s="129"/>
      <c r="B26" s="73"/>
      <c r="C26" s="129"/>
      <c r="D26" s="129"/>
      <c r="E26" s="129"/>
      <c r="F26" s="129"/>
      <c r="G26" s="129"/>
      <c r="H26" s="129"/>
      <c r="I26" s="129"/>
      <c r="J26" s="129"/>
      <c r="K26" s="129"/>
      <c r="L26" s="131"/>
      <c r="S26" s="129"/>
      <c r="T26" s="129"/>
      <c r="U26" s="129"/>
      <c r="V26" s="129"/>
      <c r="W26" s="129"/>
      <c r="X26" s="129"/>
      <c r="Y26" s="129"/>
      <c r="Z26" s="129"/>
      <c r="AA26" s="129"/>
      <c r="AB26" s="129"/>
      <c r="AC26" s="129"/>
      <c r="AD26" s="129"/>
      <c r="AE26" s="129"/>
    </row>
    <row r="27" spans="1:31" s="132" customFormat="1" ht="6.95" customHeight="1">
      <c r="A27" s="129"/>
      <c r="B27" s="73"/>
      <c r="C27" s="129"/>
      <c r="D27" s="143"/>
      <c r="E27" s="143"/>
      <c r="F27" s="143"/>
      <c r="G27" s="143"/>
      <c r="H27" s="143"/>
      <c r="I27" s="143"/>
      <c r="J27" s="143"/>
      <c r="K27" s="143"/>
      <c r="L27" s="131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</row>
    <row r="28" spans="1:31" s="132" customFormat="1" ht="25.35" customHeight="1">
      <c r="A28" s="129"/>
      <c r="B28" s="73"/>
      <c r="C28" s="129"/>
      <c r="D28" s="144" t="s">
        <v>30</v>
      </c>
      <c r="E28" s="129"/>
      <c r="F28" s="129"/>
      <c r="G28" s="129"/>
      <c r="H28" s="129"/>
      <c r="I28" s="129"/>
      <c r="J28" s="145">
        <f>ROUND(J121, 2)</f>
        <v>0</v>
      </c>
      <c r="K28" s="129"/>
      <c r="L28" s="131"/>
      <c r="S28" s="129"/>
      <c r="T28" s="129"/>
      <c r="U28" s="129"/>
      <c r="V28" s="129"/>
      <c r="W28" s="129"/>
      <c r="X28" s="129"/>
      <c r="Y28" s="129"/>
      <c r="Z28" s="129"/>
      <c r="AA28" s="129"/>
      <c r="AB28" s="129"/>
      <c r="AC28" s="129"/>
      <c r="AD28" s="129"/>
      <c r="AE28" s="129"/>
    </row>
    <row r="29" spans="1:31" s="132" customFormat="1" ht="6.95" customHeight="1">
      <c r="A29" s="129"/>
      <c r="B29" s="73"/>
      <c r="C29" s="129"/>
      <c r="D29" s="143"/>
      <c r="E29" s="143"/>
      <c r="F29" s="143"/>
      <c r="G29" s="143"/>
      <c r="H29" s="143"/>
      <c r="I29" s="143"/>
      <c r="J29" s="143"/>
      <c r="K29" s="143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pans="1:31" s="132" customFormat="1" ht="14.45" customHeight="1">
      <c r="A30" s="129"/>
      <c r="B30" s="73"/>
      <c r="C30" s="129"/>
      <c r="D30" s="129"/>
      <c r="E30" s="129"/>
      <c r="F30" s="146" t="s">
        <v>32</v>
      </c>
      <c r="G30" s="129"/>
      <c r="H30" s="129"/>
      <c r="I30" s="146" t="s">
        <v>31</v>
      </c>
      <c r="J30" s="146" t="s">
        <v>33</v>
      </c>
      <c r="K30" s="129"/>
      <c r="L30" s="131"/>
      <c r="S30" s="129"/>
      <c r="T30" s="129"/>
      <c r="U30" s="129"/>
      <c r="V30" s="129"/>
      <c r="W30" s="129"/>
      <c r="X30" s="129"/>
      <c r="Y30" s="129"/>
      <c r="Z30" s="129"/>
      <c r="AA30" s="129"/>
      <c r="AB30" s="129"/>
      <c r="AC30" s="129"/>
      <c r="AD30" s="129"/>
      <c r="AE30" s="129"/>
    </row>
    <row r="31" spans="1:31" s="132" customFormat="1" ht="14.45" customHeight="1">
      <c r="A31" s="129"/>
      <c r="B31" s="73"/>
      <c r="C31" s="129"/>
      <c r="D31" s="147" t="s">
        <v>34</v>
      </c>
      <c r="E31" s="130" t="s">
        <v>35</v>
      </c>
      <c r="F31" s="148">
        <f>ROUND((SUM(BE121:BE164)),  2)</f>
        <v>0</v>
      </c>
      <c r="G31" s="129"/>
      <c r="H31" s="129"/>
      <c r="I31" s="149">
        <v>0.21</v>
      </c>
      <c r="J31" s="148">
        <f>ROUND(((SUM(BE121:BE164))*I31),  2)</f>
        <v>0</v>
      </c>
      <c r="K31" s="129"/>
      <c r="L31" s="131"/>
      <c r="S31" s="129"/>
      <c r="T31" s="129"/>
      <c r="U31" s="129"/>
      <c r="V31" s="129"/>
      <c r="W31" s="129"/>
      <c r="X31" s="129"/>
      <c r="Y31" s="129"/>
      <c r="Z31" s="129"/>
      <c r="AA31" s="129"/>
      <c r="AB31" s="129"/>
      <c r="AC31" s="129"/>
      <c r="AD31" s="129"/>
      <c r="AE31" s="129"/>
    </row>
    <row r="32" spans="1:31" s="132" customFormat="1" ht="14.45" customHeight="1">
      <c r="A32" s="129"/>
      <c r="B32" s="73"/>
      <c r="C32" s="129"/>
      <c r="D32" s="129"/>
      <c r="E32" s="130" t="s">
        <v>36</v>
      </c>
      <c r="F32" s="148">
        <f>ROUND((SUM(BF121:BF164)),  2)</f>
        <v>0</v>
      </c>
      <c r="G32" s="129"/>
      <c r="H32" s="129"/>
      <c r="I32" s="149">
        <v>0.15</v>
      </c>
      <c r="J32" s="148">
        <f>ROUND(((SUM(BF121:BF164))*I32),  2)</f>
        <v>0</v>
      </c>
      <c r="K32" s="129"/>
      <c r="L32" s="131"/>
      <c r="S32" s="129"/>
      <c r="T32" s="129"/>
      <c r="U32" s="129"/>
      <c r="V32" s="129"/>
      <c r="W32" s="129"/>
      <c r="X32" s="129"/>
      <c r="Y32" s="129"/>
      <c r="Z32" s="129"/>
      <c r="AA32" s="129"/>
      <c r="AB32" s="129"/>
      <c r="AC32" s="129"/>
      <c r="AD32" s="129"/>
      <c r="AE32" s="129"/>
    </row>
    <row r="33" spans="1:31" s="132" customFormat="1" ht="14.45" hidden="1" customHeight="1">
      <c r="A33" s="129"/>
      <c r="B33" s="73"/>
      <c r="C33" s="129"/>
      <c r="D33" s="129"/>
      <c r="E33" s="130" t="s">
        <v>37</v>
      </c>
      <c r="F33" s="148">
        <f>ROUND((SUM(BG121:BG164)),  2)</f>
        <v>0</v>
      </c>
      <c r="G33" s="129"/>
      <c r="H33" s="129"/>
      <c r="I33" s="149">
        <v>0.21</v>
      </c>
      <c r="J33" s="148">
        <f>0</f>
        <v>0</v>
      </c>
      <c r="K33" s="129"/>
      <c r="L33" s="131"/>
      <c r="S33" s="129"/>
      <c r="T33" s="129"/>
      <c r="U33" s="129"/>
      <c r="V33" s="129"/>
      <c r="W33" s="129"/>
      <c r="X33" s="129"/>
      <c r="Y33" s="129"/>
      <c r="Z33" s="129"/>
      <c r="AA33" s="129"/>
      <c r="AB33" s="129"/>
      <c r="AC33" s="129"/>
      <c r="AD33" s="129"/>
      <c r="AE33" s="129"/>
    </row>
    <row r="34" spans="1:31" s="132" customFormat="1" ht="14.45" hidden="1" customHeight="1">
      <c r="A34" s="129"/>
      <c r="B34" s="73"/>
      <c r="C34" s="129"/>
      <c r="D34" s="129"/>
      <c r="E34" s="130" t="s">
        <v>38</v>
      </c>
      <c r="F34" s="148">
        <f>ROUND((SUM(BH121:BH164)),  2)</f>
        <v>0</v>
      </c>
      <c r="G34" s="129"/>
      <c r="H34" s="129"/>
      <c r="I34" s="149">
        <v>0.15</v>
      </c>
      <c r="J34" s="148">
        <f>0</f>
        <v>0</v>
      </c>
      <c r="K34" s="129"/>
      <c r="L34" s="131"/>
      <c r="S34" s="129"/>
      <c r="T34" s="129"/>
      <c r="U34" s="129"/>
      <c r="V34" s="129"/>
      <c r="W34" s="129"/>
      <c r="X34" s="129"/>
      <c r="Y34" s="129"/>
      <c r="Z34" s="129"/>
      <c r="AA34" s="129"/>
      <c r="AB34" s="129"/>
      <c r="AC34" s="129"/>
      <c r="AD34" s="129"/>
      <c r="AE34" s="129"/>
    </row>
    <row r="35" spans="1:31" s="132" customFormat="1" ht="14.45" hidden="1" customHeight="1">
      <c r="A35" s="129"/>
      <c r="B35" s="73"/>
      <c r="C35" s="129"/>
      <c r="D35" s="129"/>
      <c r="E35" s="130" t="s">
        <v>39</v>
      </c>
      <c r="F35" s="148">
        <f>ROUND((SUM(BI121:BI164)),  2)</f>
        <v>0</v>
      </c>
      <c r="G35" s="129"/>
      <c r="H35" s="129"/>
      <c r="I35" s="149">
        <v>0</v>
      </c>
      <c r="J35" s="148">
        <f>0</f>
        <v>0</v>
      </c>
      <c r="K35" s="129"/>
      <c r="L35" s="131"/>
      <c r="S35" s="129"/>
      <c r="T35" s="129"/>
      <c r="U35" s="129"/>
      <c r="V35" s="129"/>
      <c r="W35" s="129"/>
      <c r="X35" s="129"/>
      <c r="Y35" s="129"/>
      <c r="Z35" s="129"/>
      <c r="AA35" s="129"/>
      <c r="AB35" s="129"/>
      <c r="AC35" s="129"/>
      <c r="AD35" s="129"/>
      <c r="AE35" s="129"/>
    </row>
    <row r="36" spans="1:31" s="132" customFormat="1" ht="6.95" customHeight="1">
      <c r="A36" s="129"/>
      <c r="B36" s="73"/>
      <c r="C36" s="129"/>
      <c r="D36" s="129"/>
      <c r="E36" s="129"/>
      <c r="F36" s="129"/>
      <c r="G36" s="129"/>
      <c r="H36" s="129"/>
      <c r="I36" s="129"/>
      <c r="J36" s="129"/>
      <c r="K36" s="129"/>
      <c r="L36" s="131"/>
      <c r="S36" s="129"/>
      <c r="T36" s="129"/>
      <c r="U36" s="129"/>
      <c r="V36" s="129"/>
      <c r="W36" s="129"/>
      <c r="X36" s="129"/>
      <c r="Y36" s="129"/>
      <c r="Z36" s="129"/>
      <c r="AA36" s="129"/>
      <c r="AB36" s="129"/>
      <c r="AC36" s="129"/>
      <c r="AD36" s="129"/>
      <c r="AE36" s="129"/>
    </row>
    <row r="37" spans="1:31" s="132" customFormat="1" ht="25.35" customHeight="1">
      <c r="A37" s="129"/>
      <c r="B37" s="73"/>
      <c r="C37" s="150"/>
      <c r="D37" s="151" t="s">
        <v>40</v>
      </c>
      <c r="E37" s="152"/>
      <c r="F37" s="152"/>
      <c r="G37" s="153" t="s">
        <v>41</v>
      </c>
      <c r="H37" s="154" t="s">
        <v>42</v>
      </c>
      <c r="I37" s="152"/>
      <c r="J37" s="155">
        <f>SUM(J28:J35)</f>
        <v>0</v>
      </c>
      <c r="K37" s="156"/>
      <c r="L37" s="131"/>
      <c r="S37" s="129"/>
      <c r="T37" s="129"/>
      <c r="U37" s="129"/>
      <c r="V37" s="129"/>
      <c r="W37" s="129"/>
      <c r="X37" s="129"/>
      <c r="Y37" s="129"/>
      <c r="Z37" s="129"/>
      <c r="AA37" s="129"/>
      <c r="AB37" s="129"/>
      <c r="AC37" s="129"/>
      <c r="AD37" s="129"/>
      <c r="AE37" s="129"/>
    </row>
    <row r="38" spans="1:31" s="132" customFormat="1" ht="14.45" customHeight="1">
      <c r="A38" s="129"/>
      <c r="B38" s="73"/>
      <c r="C38" s="129"/>
      <c r="D38" s="129"/>
      <c r="E38" s="129"/>
      <c r="F38" s="129"/>
      <c r="G38" s="129"/>
      <c r="H38" s="129"/>
      <c r="I38" s="129"/>
      <c r="J38" s="129"/>
      <c r="K38" s="129"/>
      <c r="L38" s="131"/>
      <c r="S38" s="129"/>
      <c r="T38" s="129"/>
      <c r="U38" s="129"/>
      <c r="V38" s="129"/>
      <c r="W38" s="129"/>
      <c r="X38" s="129"/>
      <c r="Y38" s="129"/>
      <c r="Z38" s="129"/>
      <c r="AA38" s="129"/>
      <c r="AB38" s="129"/>
      <c r="AC38" s="129"/>
      <c r="AD38" s="129"/>
      <c r="AE38" s="129"/>
    </row>
    <row r="39" spans="1:31" ht="14.45" customHeight="1">
      <c r="B39" s="126"/>
      <c r="L39" s="126"/>
    </row>
    <row r="40" spans="1:31" ht="14.45" customHeight="1">
      <c r="B40" s="126"/>
      <c r="L40" s="126"/>
    </row>
    <row r="41" spans="1:31" ht="14.45" customHeight="1">
      <c r="B41" s="126"/>
      <c r="L41" s="126"/>
    </row>
    <row r="42" spans="1:31" ht="14.45" customHeight="1">
      <c r="B42" s="126"/>
      <c r="L42" s="126"/>
    </row>
    <row r="43" spans="1:31" ht="14.45" customHeight="1">
      <c r="B43" s="126"/>
      <c r="L43" s="126"/>
    </row>
    <row r="44" spans="1:31" ht="14.45" customHeight="1">
      <c r="B44" s="126"/>
      <c r="L44" s="126"/>
    </row>
    <row r="45" spans="1:31" ht="14.45" customHeight="1">
      <c r="B45" s="126"/>
      <c r="L45" s="126"/>
    </row>
    <row r="46" spans="1:31" ht="14.45" customHeight="1">
      <c r="B46" s="126"/>
      <c r="L46" s="126"/>
    </row>
    <row r="47" spans="1:31" ht="14.45" customHeight="1">
      <c r="B47" s="126"/>
      <c r="L47" s="126"/>
    </row>
    <row r="48" spans="1:31" ht="14.45" customHeight="1">
      <c r="B48" s="126"/>
      <c r="L48" s="126"/>
    </row>
    <row r="49" spans="1:31" ht="14.45" customHeight="1">
      <c r="B49" s="126"/>
      <c r="L49" s="126"/>
    </row>
    <row r="50" spans="1:31" s="132" customFormat="1" ht="14.45" customHeight="1">
      <c r="B50" s="131"/>
      <c r="D50" s="157" t="s">
        <v>43</v>
      </c>
      <c r="E50" s="158"/>
      <c r="F50" s="158"/>
      <c r="G50" s="157" t="s">
        <v>44</v>
      </c>
      <c r="H50" s="158"/>
      <c r="I50" s="158"/>
      <c r="J50" s="158"/>
      <c r="K50" s="158"/>
      <c r="L50" s="131"/>
    </row>
    <row r="51" spans="1:31">
      <c r="B51" s="126"/>
      <c r="L51" s="126"/>
    </row>
    <row r="52" spans="1:31">
      <c r="B52" s="126"/>
      <c r="L52" s="126"/>
    </row>
    <row r="53" spans="1:31">
      <c r="B53" s="126"/>
      <c r="L53" s="126"/>
    </row>
    <row r="54" spans="1:31">
      <c r="B54" s="126"/>
      <c r="L54" s="126"/>
    </row>
    <row r="55" spans="1:31">
      <c r="B55" s="126"/>
      <c r="L55" s="126"/>
    </row>
    <row r="56" spans="1:31">
      <c r="B56" s="126"/>
      <c r="L56" s="126"/>
    </row>
    <row r="57" spans="1:31">
      <c r="B57" s="126"/>
      <c r="L57" s="126"/>
    </row>
    <row r="58" spans="1:31">
      <c r="B58" s="126"/>
      <c r="L58" s="126"/>
    </row>
    <row r="59" spans="1:31">
      <c r="B59" s="126"/>
      <c r="L59" s="126"/>
    </row>
    <row r="60" spans="1:31">
      <c r="B60" s="126"/>
      <c r="L60" s="126"/>
    </row>
    <row r="61" spans="1:31" s="132" customFormat="1" ht="12.75">
      <c r="A61" s="129"/>
      <c r="B61" s="73"/>
      <c r="C61" s="129"/>
      <c r="D61" s="159" t="s">
        <v>45</v>
      </c>
      <c r="E61" s="160"/>
      <c r="F61" s="161" t="s">
        <v>46</v>
      </c>
      <c r="G61" s="159" t="s">
        <v>45</v>
      </c>
      <c r="H61" s="160"/>
      <c r="I61" s="160"/>
      <c r="J61" s="162" t="s">
        <v>46</v>
      </c>
      <c r="K61" s="160"/>
      <c r="L61" s="131"/>
      <c r="S61" s="129"/>
      <c r="T61" s="129"/>
      <c r="U61" s="129"/>
      <c r="V61" s="129"/>
      <c r="W61" s="129"/>
      <c r="X61" s="129"/>
      <c r="Y61" s="129"/>
      <c r="Z61" s="129"/>
      <c r="AA61" s="129"/>
      <c r="AB61" s="129"/>
      <c r="AC61" s="129"/>
      <c r="AD61" s="129"/>
      <c r="AE61" s="129"/>
    </row>
    <row r="62" spans="1:31">
      <c r="B62" s="126"/>
      <c r="L62" s="126"/>
    </row>
    <row r="63" spans="1:31">
      <c r="B63" s="126"/>
      <c r="L63" s="126"/>
    </row>
    <row r="64" spans="1:31">
      <c r="B64" s="126"/>
      <c r="L64" s="126"/>
    </row>
    <row r="65" spans="1:31" s="132" customFormat="1" ht="12.75">
      <c r="A65" s="129"/>
      <c r="B65" s="73"/>
      <c r="C65" s="129"/>
      <c r="D65" s="157" t="s">
        <v>47</v>
      </c>
      <c r="E65" s="163"/>
      <c r="F65" s="163"/>
      <c r="G65" s="157" t="s">
        <v>48</v>
      </c>
      <c r="H65" s="163"/>
      <c r="I65" s="163"/>
      <c r="J65" s="163"/>
      <c r="K65" s="163"/>
      <c r="L65" s="131"/>
      <c r="S65" s="129"/>
      <c r="T65" s="129"/>
      <c r="U65" s="129"/>
      <c r="V65" s="129"/>
      <c r="W65" s="129"/>
      <c r="X65" s="129"/>
      <c r="Y65" s="129"/>
      <c r="Z65" s="129"/>
      <c r="AA65" s="129"/>
      <c r="AB65" s="129"/>
      <c r="AC65" s="129"/>
      <c r="AD65" s="129"/>
      <c r="AE65" s="129"/>
    </row>
    <row r="66" spans="1:31">
      <c r="B66" s="126"/>
      <c r="L66" s="126"/>
    </row>
    <row r="67" spans="1:31">
      <c r="B67" s="126"/>
      <c r="L67" s="126"/>
    </row>
    <row r="68" spans="1:31">
      <c r="B68" s="126"/>
      <c r="L68" s="126"/>
    </row>
    <row r="69" spans="1:31">
      <c r="B69" s="126"/>
      <c r="L69" s="126"/>
    </row>
    <row r="70" spans="1:31">
      <c r="B70" s="126"/>
      <c r="L70" s="126"/>
    </row>
    <row r="71" spans="1:31">
      <c r="B71" s="126"/>
      <c r="L71" s="126"/>
    </row>
    <row r="72" spans="1:31">
      <c r="B72" s="126"/>
      <c r="L72" s="126"/>
    </row>
    <row r="73" spans="1:31">
      <c r="B73" s="126"/>
      <c r="L73" s="126"/>
    </row>
    <row r="74" spans="1:31">
      <c r="B74" s="126"/>
      <c r="L74" s="126"/>
    </row>
    <row r="75" spans="1:31">
      <c r="B75" s="126"/>
      <c r="L75" s="126"/>
    </row>
    <row r="76" spans="1:31" s="132" customFormat="1" ht="12.75">
      <c r="A76" s="129"/>
      <c r="B76" s="73"/>
      <c r="C76" s="129"/>
      <c r="D76" s="159" t="s">
        <v>45</v>
      </c>
      <c r="E76" s="160"/>
      <c r="F76" s="161" t="s">
        <v>46</v>
      </c>
      <c r="G76" s="159" t="s">
        <v>45</v>
      </c>
      <c r="H76" s="160"/>
      <c r="I76" s="160"/>
      <c r="J76" s="162" t="s">
        <v>46</v>
      </c>
      <c r="K76" s="160"/>
      <c r="L76" s="131"/>
      <c r="S76" s="129"/>
      <c r="T76" s="129"/>
      <c r="U76" s="129"/>
      <c r="V76" s="129"/>
      <c r="W76" s="129"/>
      <c r="X76" s="129"/>
      <c r="Y76" s="129"/>
      <c r="Z76" s="129"/>
      <c r="AA76" s="129"/>
      <c r="AB76" s="129"/>
      <c r="AC76" s="129"/>
      <c r="AD76" s="129"/>
      <c r="AE76" s="129"/>
    </row>
    <row r="77" spans="1:31" s="132" customFormat="1" ht="14.45" customHeight="1">
      <c r="A77" s="129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131"/>
      <c r="S77" s="129"/>
      <c r="T77" s="129"/>
      <c r="U77" s="129"/>
      <c r="V77" s="129"/>
      <c r="W77" s="129"/>
      <c r="X77" s="129"/>
      <c r="Y77" s="129"/>
      <c r="Z77" s="129"/>
      <c r="AA77" s="129"/>
      <c r="AB77" s="129"/>
      <c r="AC77" s="129"/>
      <c r="AD77" s="129"/>
      <c r="AE77" s="129"/>
    </row>
    <row r="81" spans="1:47" s="132" customFormat="1" ht="6.95" customHeight="1">
      <c r="A81" s="129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131"/>
      <c r="S81" s="129"/>
      <c r="T81" s="129"/>
      <c r="U81" s="129"/>
      <c r="V81" s="129"/>
      <c r="W81" s="129"/>
      <c r="X81" s="129"/>
      <c r="Y81" s="129"/>
      <c r="Z81" s="129"/>
      <c r="AA81" s="129"/>
      <c r="AB81" s="129"/>
      <c r="AC81" s="129"/>
      <c r="AD81" s="129"/>
      <c r="AE81" s="129"/>
    </row>
    <row r="82" spans="1:47" s="132" customFormat="1" ht="24.95" customHeight="1">
      <c r="A82" s="129"/>
      <c r="B82" s="73"/>
      <c r="C82" s="127" t="s">
        <v>79</v>
      </c>
      <c r="D82" s="129"/>
      <c r="E82" s="129"/>
      <c r="F82" s="129"/>
      <c r="G82" s="129"/>
      <c r="H82" s="129"/>
      <c r="I82" s="129"/>
      <c r="J82" s="129"/>
      <c r="K82" s="129"/>
      <c r="L82" s="131"/>
      <c r="S82" s="129"/>
      <c r="T82" s="129"/>
      <c r="U82" s="129"/>
      <c r="V82" s="129"/>
      <c r="W82" s="129"/>
      <c r="X82" s="129"/>
      <c r="Y82" s="129"/>
      <c r="Z82" s="129"/>
      <c r="AA82" s="129"/>
      <c r="AB82" s="129"/>
      <c r="AC82" s="129"/>
      <c r="AD82" s="129"/>
      <c r="AE82" s="129"/>
    </row>
    <row r="83" spans="1:47" s="132" customFormat="1" ht="6.95" customHeight="1">
      <c r="A83" s="129"/>
      <c r="B83" s="73"/>
      <c r="C83" s="129"/>
      <c r="D83" s="129"/>
      <c r="E83" s="129"/>
      <c r="F83" s="129"/>
      <c r="G83" s="129"/>
      <c r="H83" s="129"/>
      <c r="I83" s="129"/>
      <c r="J83" s="129"/>
      <c r="K83" s="129"/>
      <c r="L83" s="131"/>
      <c r="S83" s="129"/>
      <c r="T83" s="129"/>
      <c r="U83" s="129"/>
      <c r="V83" s="129"/>
      <c r="W83" s="129"/>
      <c r="X83" s="129"/>
      <c r="Y83" s="129"/>
      <c r="Z83" s="129"/>
      <c r="AA83" s="129"/>
      <c r="AB83" s="129"/>
      <c r="AC83" s="129"/>
      <c r="AD83" s="129"/>
      <c r="AE83" s="129"/>
    </row>
    <row r="84" spans="1:47" s="132" customFormat="1" ht="12" customHeight="1">
      <c r="A84" s="129"/>
      <c r="B84" s="73"/>
      <c r="C84" s="130" t="s">
        <v>14</v>
      </c>
      <c r="D84" s="129"/>
      <c r="E84" s="129"/>
      <c r="F84" s="129"/>
      <c r="G84" s="129"/>
      <c r="H84" s="129"/>
      <c r="I84" s="129"/>
      <c r="J84" s="129"/>
      <c r="K84" s="129"/>
      <c r="L84" s="131"/>
      <c r="S84" s="129"/>
      <c r="T84" s="129"/>
      <c r="U84" s="129"/>
      <c r="V84" s="129"/>
      <c r="W84" s="129"/>
      <c r="X84" s="129"/>
      <c r="Y84" s="129"/>
      <c r="Z84" s="129"/>
      <c r="AA84" s="129"/>
      <c r="AB84" s="129"/>
      <c r="AC84" s="129"/>
      <c r="AD84" s="129"/>
      <c r="AE84" s="129"/>
    </row>
    <row r="85" spans="1:47" s="132" customFormat="1" ht="45" customHeight="1">
      <c r="A85" s="129"/>
      <c r="B85" s="73"/>
      <c r="C85" s="129"/>
      <c r="D85" s="129"/>
      <c r="E85" s="133" t="str">
        <f>E7</f>
        <v>OPRAVA ÚČELOVÉ KOMUNIKACE VNITROBLOKU NÁPLAVKA - POŘÍČÍ - SO 300 Odvodnění zpevněných ploch vnitrobloku</v>
      </c>
      <c r="F85" s="134"/>
      <c r="G85" s="134"/>
      <c r="H85" s="134"/>
      <c r="I85" s="129"/>
      <c r="J85" s="129"/>
      <c r="K85" s="129"/>
      <c r="L85" s="131"/>
      <c r="S85" s="129"/>
      <c r="T85" s="129"/>
      <c r="U85" s="129"/>
      <c r="V85" s="129"/>
      <c r="W85" s="129"/>
      <c r="X85" s="129"/>
      <c r="Y85" s="129"/>
      <c r="Z85" s="129"/>
      <c r="AA85" s="129"/>
      <c r="AB85" s="129"/>
      <c r="AC85" s="129"/>
      <c r="AD85" s="129"/>
      <c r="AE85" s="129"/>
    </row>
    <row r="86" spans="1:47" s="132" customFormat="1" ht="6.95" customHeight="1">
      <c r="A86" s="129"/>
      <c r="B86" s="73"/>
      <c r="C86" s="129"/>
      <c r="D86" s="129"/>
      <c r="E86" s="129"/>
      <c r="F86" s="129"/>
      <c r="G86" s="129"/>
      <c r="H86" s="129"/>
      <c r="I86" s="129"/>
      <c r="J86" s="129"/>
      <c r="K86" s="129"/>
      <c r="L86" s="131"/>
      <c r="S86" s="129"/>
      <c r="T86" s="129"/>
      <c r="U86" s="129"/>
      <c r="V86" s="129"/>
      <c r="W86" s="129"/>
      <c r="X86" s="129"/>
      <c r="Y86" s="129"/>
      <c r="Z86" s="129"/>
      <c r="AA86" s="129"/>
      <c r="AB86" s="129"/>
      <c r="AC86" s="129"/>
      <c r="AD86" s="129"/>
      <c r="AE86" s="129"/>
    </row>
    <row r="87" spans="1:47" s="132" customFormat="1" ht="12" customHeight="1">
      <c r="A87" s="129"/>
      <c r="B87" s="73"/>
      <c r="C87" s="130" t="s">
        <v>18</v>
      </c>
      <c r="D87" s="129"/>
      <c r="E87" s="129"/>
      <c r="F87" s="135" t="str">
        <f>F10</f>
        <v xml:space="preserve"> </v>
      </c>
      <c r="G87" s="129"/>
      <c r="H87" s="129"/>
      <c r="I87" s="130" t="s">
        <v>20</v>
      </c>
      <c r="J87" s="136">
        <v>44653</v>
      </c>
      <c r="K87" s="129"/>
      <c r="L87" s="131"/>
      <c r="S87" s="129"/>
      <c r="T87" s="129"/>
      <c r="U87" s="129"/>
      <c r="V87" s="129"/>
      <c r="W87" s="129"/>
      <c r="X87" s="129"/>
      <c r="Y87" s="129"/>
      <c r="Z87" s="129"/>
      <c r="AA87" s="129"/>
      <c r="AB87" s="129"/>
      <c r="AC87" s="129"/>
      <c r="AD87" s="129"/>
      <c r="AE87" s="129"/>
    </row>
    <row r="88" spans="1:47" s="132" customFormat="1" ht="6.95" customHeight="1">
      <c r="A88" s="129"/>
      <c r="B88" s="73"/>
      <c r="C88" s="129"/>
      <c r="D88" s="129"/>
      <c r="E88" s="129"/>
      <c r="F88" s="129"/>
      <c r="G88" s="129"/>
      <c r="H88" s="129"/>
      <c r="I88" s="129"/>
      <c r="J88" s="129"/>
      <c r="K88" s="129"/>
      <c r="L88" s="131"/>
      <c r="S88" s="129"/>
      <c r="T88" s="129"/>
      <c r="U88" s="129"/>
      <c r="V88" s="129"/>
      <c r="W88" s="129"/>
      <c r="X88" s="129"/>
      <c r="Y88" s="129"/>
      <c r="Z88" s="129"/>
      <c r="AA88" s="129"/>
      <c r="AB88" s="129"/>
      <c r="AC88" s="129"/>
      <c r="AD88" s="129"/>
      <c r="AE88" s="129"/>
    </row>
    <row r="89" spans="1:47" s="132" customFormat="1" ht="15.2" customHeight="1">
      <c r="A89" s="129"/>
      <c r="B89" s="73"/>
      <c r="C89" s="130" t="s">
        <v>22</v>
      </c>
      <c r="D89" s="129"/>
      <c r="E89" s="129"/>
      <c r="F89" s="135" t="str">
        <f>E13</f>
        <v xml:space="preserve"> </v>
      </c>
      <c r="G89" s="129"/>
      <c r="H89" s="129"/>
      <c r="I89" s="130" t="s">
        <v>26</v>
      </c>
      <c r="J89" s="168" t="str">
        <f>E19</f>
        <v xml:space="preserve"> </v>
      </c>
      <c r="K89" s="129"/>
      <c r="L89" s="131"/>
      <c r="S89" s="129"/>
      <c r="T89" s="129"/>
      <c r="U89" s="129"/>
      <c r="V89" s="129"/>
      <c r="W89" s="129"/>
      <c r="X89" s="129"/>
      <c r="Y89" s="129"/>
      <c r="Z89" s="129"/>
      <c r="AA89" s="129"/>
      <c r="AB89" s="129"/>
      <c r="AC89" s="129"/>
      <c r="AD89" s="129"/>
      <c r="AE89" s="129"/>
    </row>
    <row r="90" spans="1:47" s="132" customFormat="1" ht="15.2" customHeight="1">
      <c r="A90" s="129"/>
      <c r="B90" s="73"/>
      <c r="C90" s="130" t="s">
        <v>25</v>
      </c>
      <c r="D90" s="129"/>
      <c r="E90" s="129"/>
      <c r="F90" s="135" t="str">
        <f>IF(E16="","",E16)</f>
        <v xml:space="preserve"> </v>
      </c>
      <c r="G90" s="129"/>
      <c r="H90" s="129"/>
      <c r="I90" s="130" t="s">
        <v>28</v>
      </c>
      <c r="J90" s="168" t="str">
        <f>E22</f>
        <v xml:space="preserve"> </v>
      </c>
      <c r="K90" s="129"/>
      <c r="L90" s="131"/>
      <c r="S90" s="129"/>
      <c r="T90" s="129"/>
      <c r="U90" s="129"/>
      <c r="V90" s="129"/>
      <c r="W90" s="129"/>
      <c r="X90" s="129"/>
      <c r="Y90" s="129"/>
      <c r="Z90" s="129"/>
      <c r="AA90" s="129"/>
      <c r="AB90" s="129"/>
      <c r="AC90" s="129"/>
      <c r="AD90" s="129"/>
      <c r="AE90" s="129"/>
    </row>
    <row r="91" spans="1:47" s="132" customFormat="1" ht="10.35" customHeight="1">
      <c r="A91" s="129"/>
      <c r="B91" s="73"/>
      <c r="C91" s="129"/>
      <c r="D91" s="129"/>
      <c r="E91" s="129"/>
      <c r="F91" s="129"/>
      <c r="G91" s="129"/>
      <c r="H91" s="129"/>
      <c r="I91" s="129"/>
      <c r="J91" s="129"/>
      <c r="K91" s="129"/>
      <c r="L91" s="131"/>
      <c r="S91" s="129"/>
      <c r="T91" s="129"/>
      <c r="U91" s="129"/>
      <c r="V91" s="129"/>
      <c r="W91" s="129"/>
      <c r="X91" s="129"/>
      <c r="Y91" s="129"/>
      <c r="Z91" s="129"/>
      <c r="AA91" s="129"/>
      <c r="AB91" s="129"/>
      <c r="AC91" s="129"/>
      <c r="AD91" s="129"/>
      <c r="AE91" s="129"/>
    </row>
    <row r="92" spans="1:47" s="132" customFormat="1" ht="29.25" customHeight="1">
      <c r="A92" s="129"/>
      <c r="B92" s="73"/>
      <c r="C92" s="169" t="s">
        <v>80</v>
      </c>
      <c r="D92" s="150"/>
      <c r="E92" s="150"/>
      <c r="F92" s="150"/>
      <c r="G92" s="150"/>
      <c r="H92" s="150"/>
      <c r="I92" s="150"/>
      <c r="J92" s="170" t="s">
        <v>81</v>
      </c>
      <c r="K92" s="150"/>
      <c r="L92" s="131"/>
      <c r="S92" s="129"/>
      <c r="T92" s="129"/>
      <c r="U92" s="129"/>
      <c r="V92" s="129"/>
      <c r="W92" s="129"/>
      <c r="X92" s="129"/>
      <c r="Y92" s="129"/>
      <c r="Z92" s="129"/>
      <c r="AA92" s="129"/>
      <c r="AB92" s="129"/>
      <c r="AC92" s="129"/>
      <c r="AD92" s="129"/>
      <c r="AE92" s="129"/>
    </row>
    <row r="93" spans="1:47" s="132" customFormat="1" ht="10.35" customHeight="1">
      <c r="A93" s="129"/>
      <c r="B93" s="73"/>
      <c r="C93" s="129"/>
      <c r="D93" s="129"/>
      <c r="E93" s="129"/>
      <c r="F93" s="129"/>
      <c r="G93" s="129"/>
      <c r="H93" s="129"/>
      <c r="I93" s="129"/>
      <c r="J93" s="129"/>
      <c r="K93" s="129"/>
      <c r="L93" s="131"/>
      <c r="S93" s="129"/>
      <c r="T93" s="129"/>
      <c r="U93" s="129"/>
      <c r="V93" s="129"/>
      <c r="W93" s="129"/>
      <c r="X93" s="129"/>
      <c r="Y93" s="129"/>
      <c r="Z93" s="129"/>
      <c r="AA93" s="129"/>
      <c r="AB93" s="129"/>
      <c r="AC93" s="129"/>
      <c r="AD93" s="129"/>
      <c r="AE93" s="129"/>
    </row>
    <row r="94" spans="1:47" s="132" customFormat="1" ht="22.9" customHeight="1">
      <c r="A94" s="129"/>
      <c r="B94" s="73"/>
      <c r="C94" s="171" t="s">
        <v>82</v>
      </c>
      <c r="D94" s="129"/>
      <c r="E94" s="129"/>
      <c r="F94" s="129"/>
      <c r="G94" s="129"/>
      <c r="H94" s="129"/>
      <c r="I94" s="129"/>
      <c r="J94" s="145">
        <f>J121</f>
        <v>0</v>
      </c>
      <c r="K94" s="129"/>
      <c r="L94" s="131"/>
      <c r="S94" s="129"/>
      <c r="T94" s="129"/>
      <c r="U94" s="129"/>
      <c r="V94" s="129"/>
      <c r="W94" s="129"/>
      <c r="X94" s="129"/>
      <c r="Y94" s="129"/>
      <c r="Z94" s="129"/>
      <c r="AA94" s="129"/>
      <c r="AB94" s="129"/>
      <c r="AC94" s="129"/>
      <c r="AD94" s="129"/>
      <c r="AE94" s="129"/>
      <c r="AU94" s="123" t="s">
        <v>83</v>
      </c>
    </row>
    <row r="95" spans="1:47" s="172" customFormat="1" ht="24.95" customHeight="1">
      <c r="B95" s="173"/>
      <c r="D95" s="174" t="s">
        <v>84</v>
      </c>
      <c r="E95" s="175"/>
      <c r="F95" s="175"/>
      <c r="G95" s="175"/>
      <c r="H95" s="175"/>
      <c r="I95" s="175"/>
      <c r="J95" s="176">
        <f>J122</f>
        <v>0</v>
      </c>
      <c r="L95" s="173"/>
    </row>
    <row r="96" spans="1:47" s="177" customFormat="1" ht="19.899999999999999" customHeight="1">
      <c r="B96" s="178"/>
      <c r="D96" s="179" t="s">
        <v>85</v>
      </c>
      <c r="E96" s="180"/>
      <c r="F96" s="180"/>
      <c r="G96" s="180"/>
      <c r="H96" s="180"/>
      <c r="I96" s="180"/>
      <c r="J96" s="181">
        <f>J123</f>
        <v>0</v>
      </c>
      <c r="L96" s="178"/>
    </row>
    <row r="97" spans="1:31" s="177" customFormat="1" ht="19.899999999999999" customHeight="1">
      <c r="B97" s="178"/>
      <c r="D97" s="179" t="s">
        <v>86</v>
      </c>
      <c r="E97" s="180"/>
      <c r="F97" s="180"/>
      <c r="G97" s="180"/>
      <c r="H97" s="180"/>
      <c r="I97" s="180"/>
      <c r="J97" s="181">
        <f>J135</f>
        <v>0</v>
      </c>
      <c r="L97" s="178"/>
    </row>
    <row r="98" spans="1:31" s="177" customFormat="1" ht="19.899999999999999" customHeight="1">
      <c r="B98" s="178"/>
      <c r="D98" s="179" t="s">
        <v>87</v>
      </c>
      <c r="E98" s="180"/>
      <c r="F98" s="180"/>
      <c r="G98" s="180"/>
      <c r="H98" s="180"/>
      <c r="I98" s="180"/>
      <c r="J98" s="181">
        <f>J138</f>
        <v>0</v>
      </c>
      <c r="L98" s="178"/>
    </row>
    <row r="99" spans="1:31" s="177" customFormat="1" ht="19.899999999999999" customHeight="1">
      <c r="B99" s="178"/>
      <c r="D99" s="179" t="s">
        <v>88</v>
      </c>
      <c r="E99" s="180"/>
      <c r="F99" s="180"/>
      <c r="G99" s="180"/>
      <c r="H99" s="180"/>
      <c r="I99" s="180"/>
      <c r="J99" s="181">
        <f>J141</f>
        <v>0</v>
      </c>
      <c r="L99" s="178"/>
    </row>
    <row r="100" spans="1:31" s="177" customFormat="1" ht="19.899999999999999" customHeight="1">
      <c r="B100" s="178"/>
      <c r="D100" s="179" t="s">
        <v>89</v>
      </c>
      <c r="E100" s="180"/>
      <c r="F100" s="180"/>
      <c r="G100" s="180"/>
      <c r="H100" s="180"/>
      <c r="I100" s="180"/>
      <c r="J100" s="181">
        <f>J156</f>
        <v>0</v>
      </c>
      <c r="L100" s="178"/>
    </row>
    <row r="101" spans="1:31" s="172" customFormat="1" ht="24.95" customHeight="1">
      <c r="B101" s="173"/>
      <c r="D101" s="174" t="s">
        <v>90</v>
      </c>
      <c r="E101" s="175"/>
      <c r="F101" s="175"/>
      <c r="G101" s="175"/>
      <c r="H101" s="175"/>
      <c r="I101" s="175"/>
      <c r="J101" s="176">
        <f>J158</f>
        <v>0</v>
      </c>
      <c r="L101" s="173"/>
    </row>
    <row r="102" spans="1:31" s="177" customFormat="1" ht="19.899999999999999" customHeight="1">
      <c r="B102" s="178"/>
      <c r="D102" s="179" t="s">
        <v>91</v>
      </c>
      <c r="E102" s="180"/>
      <c r="F102" s="180"/>
      <c r="G102" s="180"/>
      <c r="H102" s="180"/>
      <c r="I102" s="180"/>
      <c r="J102" s="181">
        <f>J159</f>
        <v>0</v>
      </c>
      <c r="L102" s="178"/>
    </row>
    <row r="103" spans="1:31" s="177" customFormat="1" ht="19.899999999999999" customHeight="1">
      <c r="B103" s="178"/>
      <c r="D103" s="179" t="s">
        <v>92</v>
      </c>
      <c r="E103" s="180"/>
      <c r="F103" s="180"/>
      <c r="G103" s="180"/>
      <c r="H103" s="180"/>
      <c r="I103" s="180"/>
      <c r="J103" s="181">
        <f>J163</f>
        <v>0</v>
      </c>
      <c r="L103" s="178"/>
    </row>
    <row r="104" spans="1:31" s="132" customFormat="1" ht="21.75" customHeight="1">
      <c r="A104" s="129"/>
      <c r="B104" s="73"/>
      <c r="C104" s="129"/>
      <c r="D104" s="129"/>
      <c r="E104" s="129"/>
      <c r="F104" s="129"/>
      <c r="G104" s="129"/>
      <c r="H104" s="129"/>
      <c r="I104" s="129"/>
      <c r="J104" s="129"/>
      <c r="K104" s="129"/>
      <c r="L104" s="131"/>
      <c r="S104" s="129"/>
      <c r="T104" s="129"/>
      <c r="U104" s="129"/>
      <c r="V104" s="129"/>
      <c r="W104" s="129"/>
      <c r="X104" s="129"/>
      <c r="Y104" s="129"/>
      <c r="Z104" s="129"/>
      <c r="AA104" s="129"/>
      <c r="AB104" s="129"/>
      <c r="AC104" s="129"/>
      <c r="AD104" s="129"/>
      <c r="AE104" s="129"/>
    </row>
    <row r="105" spans="1:31" s="132" customFormat="1" ht="6.95" customHeight="1">
      <c r="A105" s="129"/>
      <c r="B105" s="164"/>
      <c r="C105" s="165"/>
      <c r="D105" s="165"/>
      <c r="E105" s="165"/>
      <c r="F105" s="165"/>
      <c r="G105" s="165"/>
      <c r="H105" s="165"/>
      <c r="I105" s="165"/>
      <c r="J105" s="165"/>
      <c r="K105" s="165"/>
      <c r="L105" s="131"/>
      <c r="S105" s="129"/>
      <c r="T105" s="129"/>
      <c r="U105" s="129"/>
      <c r="V105" s="129"/>
      <c r="W105" s="129"/>
      <c r="X105" s="129"/>
      <c r="Y105" s="129"/>
      <c r="Z105" s="129"/>
      <c r="AA105" s="129"/>
      <c r="AB105" s="129"/>
      <c r="AC105" s="129"/>
      <c r="AD105" s="129"/>
      <c r="AE105" s="129"/>
    </row>
    <row r="109" spans="1:31" s="132" customFormat="1" ht="6.95" customHeight="1">
      <c r="A109" s="129"/>
      <c r="B109" s="166"/>
      <c r="C109" s="167"/>
      <c r="D109" s="167"/>
      <c r="E109" s="167"/>
      <c r="F109" s="167"/>
      <c r="G109" s="167"/>
      <c r="H109" s="167"/>
      <c r="I109" s="167"/>
      <c r="J109" s="167"/>
      <c r="K109" s="167"/>
      <c r="L109" s="131"/>
      <c r="S109" s="129"/>
      <c r="T109" s="129"/>
      <c r="U109" s="129"/>
      <c r="V109" s="129"/>
      <c r="W109" s="129"/>
      <c r="X109" s="129"/>
      <c r="Y109" s="129"/>
      <c r="Z109" s="129"/>
      <c r="AA109" s="129"/>
      <c r="AB109" s="129"/>
      <c r="AC109" s="129"/>
      <c r="AD109" s="129"/>
      <c r="AE109" s="129"/>
    </row>
    <row r="110" spans="1:31" s="132" customFormat="1" ht="24.95" customHeight="1">
      <c r="A110" s="129"/>
      <c r="B110" s="73"/>
      <c r="C110" s="127" t="s">
        <v>93</v>
      </c>
      <c r="D110" s="129"/>
      <c r="E110" s="129"/>
      <c r="F110" s="129"/>
      <c r="G110" s="129"/>
      <c r="H110" s="129"/>
      <c r="I110" s="129"/>
      <c r="J110" s="129"/>
      <c r="K110" s="129"/>
      <c r="L110" s="131"/>
      <c r="S110" s="129"/>
      <c r="T110" s="129"/>
      <c r="U110" s="129"/>
      <c r="V110" s="129"/>
      <c r="W110" s="129"/>
      <c r="X110" s="129"/>
      <c r="Y110" s="129"/>
      <c r="Z110" s="129"/>
      <c r="AA110" s="129"/>
      <c r="AB110" s="129"/>
      <c r="AC110" s="129"/>
      <c r="AD110" s="129"/>
      <c r="AE110" s="129"/>
    </row>
    <row r="111" spans="1:31" s="132" customFormat="1" ht="6.95" customHeight="1">
      <c r="A111" s="129"/>
      <c r="B111" s="73"/>
      <c r="C111" s="129"/>
      <c r="D111" s="129"/>
      <c r="E111" s="129"/>
      <c r="F111" s="129"/>
      <c r="G111" s="129"/>
      <c r="H111" s="129"/>
      <c r="I111" s="129"/>
      <c r="J111" s="129"/>
      <c r="K111" s="129"/>
      <c r="L111" s="131"/>
      <c r="S111" s="129"/>
      <c r="T111" s="129"/>
      <c r="U111" s="129"/>
      <c r="V111" s="129"/>
      <c r="W111" s="129"/>
      <c r="X111" s="129"/>
      <c r="Y111" s="129"/>
      <c r="Z111" s="129"/>
      <c r="AA111" s="129"/>
      <c r="AB111" s="129"/>
      <c r="AC111" s="129"/>
      <c r="AD111" s="129"/>
      <c r="AE111" s="129"/>
    </row>
    <row r="112" spans="1:31" s="132" customFormat="1" ht="12" customHeight="1">
      <c r="A112" s="129"/>
      <c r="B112" s="73"/>
      <c r="C112" s="130" t="s">
        <v>14</v>
      </c>
      <c r="D112" s="129"/>
      <c r="E112" s="129"/>
      <c r="F112" s="129"/>
      <c r="G112" s="129"/>
      <c r="H112" s="129"/>
      <c r="I112" s="129"/>
      <c r="J112" s="129"/>
      <c r="K112" s="129"/>
      <c r="L112" s="131"/>
      <c r="S112" s="129"/>
      <c r="T112" s="129"/>
      <c r="U112" s="129"/>
      <c r="V112" s="129"/>
      <c r="W112" s="129"/>
      <c r="X112" s="129"/>
      <c r="Y112" s="129"/>
      <c r="Z112" s="129"/>
      <c r="AA112" s="129"/>
      <c r="AB112" s="129"/>
      <c r="AC112" s="129"/>
      <c r="AD112" s="129"/>
      <c r="AE112" s="129"/>
    </row>
    <row r="113" spans="1:65" s="132" customFormat="1" ht="45" customHeight="1">
      <c r="A113" s="129"/>
      <c r="B113" s="73"/>
      <c r="C113" s="129"/>
      <c r="D113" s="129"/>
      <c r="E113" s="133" t="str">
        <f>E7</f>
        <v>OPRAVA ÚČELOVÉ KOMUNIKACE VNITROBLOKU NÁPLAVKA - POŘÍČÍ - SO 300 Odvodnění zpevněných ploch vnitrobloku</v>
      </c>
      <c r="F113" s="134"/>
      <c r="G113" s="134"/>
      <c r="H113" s="134"/>
      <c r="I113" s="129"/>
      <c r="J113" s="129"/>
      <c r="K113" s="129"/>
      <c r="L113" s="131"/>
      <c r="S113" s="129"/>
      <c r="T113" s="129"/>
      <c r="U113" s="129"/>
      <c r="V113" s="129"/>
      <c r="W113" s="129"/>
      <c r="X113" s="129"/>
      <c r="Y113" s="129"/>
      <c r="Z113" s="129"/>
      <c r="AA113" s="129"/>
      <c r="AB113" s="129"/>
      <c r="AC113" s="129"/>
      <c r="AD113" s="129"/>
      <c r="AE113" s="129"/>
    </row>
    <row r="114" spans="1:65" s="132" customFormat="1" ht="6.95" customHeight="1">
      <c r="A114" s="129"/>
      <c r="B114" s="73"/>
      <c r="C114" s="129"/>
      <c r="D114" s="129"/>
      <c r="E114" s="129"/>
      <c r="F114" s="129"/>
      <c r="G114" s="129"/>
      <c r="H114" s="129"/>
      <c r="I114" s="129"/>
      <c r="J114" s="129"/>
      <c r="K114" s="129"/>
      <c r="L114" s="131"/>
      <c r="S114" s="129"/>
      <c r="T114" s="129"/>
      <c r="U114" s="129"/>
      <c r="V114" s="129"/>
      <c r="W114" s="129"/>
      <c r="X114" s="129"/>
      <c r="Y114" s="129"/>
      <c r="Z114" s="129"/>
      <c r="AA114" s="129"/>
      <c r="AB114" s="129"/>
      <c r="AC114" s="129"/>
      <c r="AD114" s="129"/>
      <c r="AE114" s="129"/>
    </row>
    <row r="115" spans="1:65" s="132" customFormat="1" ht="12" customHeight="1">
      <c r="A115" s="129"/>
      <c r="B115" s="73"/>
      <c r="C115" s="130" t="s">
        <v>18</v>
      </c>
      <c r="D115" s="129"/>
      <c r="E115" s="129"/>
      <c r="F115" s="135" t="str">
        <f>F10</f>
        <v xml:space="preserve"> </v>
      </c>
      <c r="G115" s="129"/>
      <c r="H115" s="129"/>
      <c r="I115" s="130" t="s">
        <v>20</v>
      </c>
      <c r="J115" s="136" t="str">
        <f>IF(J10="","",J10)</f>
        <v>10. 11. 2021</v>
      </c>
      <c r="K115" s="129"/>
      <c r="L115" s="131"/>
      <c r="S115" s="129"/>
      <c r="T115" s="129"/>
      <c r="U115" s="129"/>
      <c r="V115" s="129"/>
      <c r="W115" s="129"/>
      <c r="X115" s="129"/>
      <c r="Y115" s="129"/>
      <c r="Z115" s="129"/>
      <c r="AA115" s="129"/>
      <c r="AB115" s="129"/>
      <c r="AC115" s="129"/>
      <c r="AD115" s="129"/>
      <c r="AE115" s="129"/>
    </row>
    <row r="116" spans="1:65" s="132" customFormat="1" ht="6.95" customHeight="1">
      <c r="A116" s="129"/>
      <c r="B116" s="73"/>
      <c r="C116" s="129"/>
      <c r="D116" s="129"/>
      <c r="E116" s="129"/>
      <c r="F116" s="129"/>
      <c r="G116" s="129"/>
      <c r="H116" s="129"/>
      <c r="I116" s="129"/>
      <c r="J116" s="129"/>
      <c r="K116" s="129"/>
      <c r="L116" s="131"/>
      <c r="S116" s="129"/>
      <c r="T116" s="129"/>
      <c r="U116" s="129"/>
      <c r="V116" s="129"/>
      <c r="W116" s="129"/>
      <c r="X116" s="129"/>
      <c r="Y116" s="129"/>
      <c r="Z116" s="129"/>
      <c r="AA116" s="129"/>
      <c r="AB116" s="129"/>
      <c r="AC116" s="129"/>
      <c r="AD116" s="129"/>
      <c r="AE116" s="129"/>
    </row>
    <row r="117" spans="1:65" s="132" customFormat="1" ht="15.2" customHeight="1">
      <c r="A117" s="129"/>
      <c r="B117" s="73"/>
      <c r="C117" s="130" t="s">
        <v>22</v>
      </c>
      <c r="D117" s="129"/>
      <c r="E117" s="129"/>
      <c r="F117" s="135" t="str">
        <f>E13</f>
        <v xml:space="preserve"> </v>
      </c>
      <c r="G117" s="129"/>
      <c r="H117" s="129"/>
      <c r="I117" s="130" t="s">
        <v>26</v>
      </c>
      <c r="J117" s="168" t="str">
        <f>E19</f>
        <v xml:space="preserve"> </v>
      </c>
      <c r="K117" s="129"/>
      <c r="L117" s="131"/>
      <c r="S117" s="129"/>
      <c r="T117" s="129"/>
      <c r="U117" s="129"/>
      <c r="V117" s="129"/>
      <c r="W117" s="129"/>
      <c r="X117" s="129"/>
      <c r="Y117" s="129"/>
      <c r="Z117" s="129"/>
      <c r="AA117" s="129"/>
      <c r="AB117" s="129"/>
      <c r="AC117" s="129"/>
      <c r="AD117" s="129"/>
      <c r="AE117" s="129"/>
    </row>
    <row r="118" spans="1:65" s="132" customFormat="1" ht="15.2" customHeight="1">
      <c r="A118" s="129"/>
      <c r="B118" s="73"/>
      <c r="C118" s="130" t="s">
        <v>25</v>
      </c>
      <c r="D118" s="129"/>
      <c r="E118" s="129"/>
      <c r="F118" s="135" t="str">
        <f>IF(E16="","",E16)</f>
        <v xml:space="preserve"> </v>
      </c>
      <c r="G118" s="129"/>
      <c r="H118" s="129"/>
      <c r="I118" s="130" t="s">
        <v>28</v>
      </c>
      <c r="J118" s="168" t="str">
        <f>E22</f>
        <v xml:space="preserve"> </v>
      </c>
      <c r="K118" s="129"/>
      <c r="L118" s="131"/>
      <c r="S118" s="129"/>
      <c r="T118" s="129"/>
      <c r="U118" s="129"/>
      <c r="V118" s="129"/>
      <c r="W118" s="129"/>
      <c r="X118" s="129"/>
      <c r="Y118" s="129"/>
      <c r="Z118" s="129"/>
      <c r="AA118" s="129"/>
      <c r="AB118" s="129"/>
      <c r="AC118" s="129"/>
      <c r="AD118" s="129"/>
      <c r="AE118" s="129"/>
    </row>
    <row r="119" spans="1:65" s="132" customFormat="1" ht="10.35" customHeight="1">
      <c r="A119" s="129"/>
      <c r="B119" s="73"/>
      <c r="C119" s="129"/>
      <c r="D119" s="129"/>
      <c r="E119" s="129"/>
      <c r="F119" s="129"/>
      <c r="G119" s="129"/>
      <c r="H119" s="129"/>
      <c r="I119" s="129"/>
      <c r="J119" s="129"/>
      <c r="K119" s="129"/>
      <c r="L119" s="131"/>
      <c r="S119" s="129"/>
      <c r="T119" s="129"/>
      <c r="U119" s="129"/>
      <c r="V119" s="129"/>
      <c r="W119" s="129"/>
      <c r="X119" s="129"/>
      <c r="Y119" s="129"/>
      <c r="Z119" s="129"/>
      <c r="AA119" s="129"/>
      <c r="AB119" s="129"/>
      <c r="AC119" s="129"/>
      <c r="AD119" s="129"/>
      <c r="AE119" s="129"/>
    </row>
    <row r="120" spans="1:65" s="192" customFormat="1" ht="29.25" customHeight="1">
      <c r="A120" s="182"/>
      <c r="B120" s="183"/>
      <c r="C120" s="184" t="s">
        <v>94</v>
      </c>
      <c r="D120" s="185" t="s">
        <v>55</v>
      </c>
      <c r="E120" s="185" t="s">
        <v>51</v>
      </c>
      <c r="F120" s="185" t="s">
        <v>52</v>
      </c>
      <c r="G120" s="185" t="s">
        <v>95</v>
      </c>
      <c r="H120" s="185" t="s">
        <v>96</v>
      </c>
      <c r="I120" s="185" t="s">
        <v>97</v>
      </c>
      <c r="J120" s="186" t="s">
        <v>81</v>
      </c>
      <c r="K120" s="187" t="s">
        <v>98</v>
      </c>
      <c r="L120" s="188"/>
      <c r="M120" s="189" t="s">
        <v>1</v>
      </c>
      <c r="N120" s="190" t="s">
        <v>34</v>
      </c>
      <c r="O120" s="190" t="s">
        <v>99</v>
      </c>
      <c r="P120" s="190" t="s">
        <v>100</v>
      </c>
      <c r="Q120" s="190" t="s">
        <v>101</v>
      </c>
      <c r="R120" s="190" t="s">
        <v>102</v>
      </c>
      <c r="S120" s="190" t="s">
        <v>103</v>
      </c>
      <c r="T120" s="191" t="s">
        <v>104</v>
      </c>
      <c r="U120" s="182"/>
      <c r="V120" s="182"/>
      <c r="W120" s="182"/>
      <c r="X120" s="182"/>
      <c r="Y120" s="182"/>
      <c r="Z120" s="182"/>
      <c r="AA120" s="182"/>
      <c r="AB120" s="182"/>
      <c r="AC120" s="182"/>
      <c r="AD120" s="182"/>
      <c r="AE120" s="182"/>
    </row>
    <row r="121" spans="1:65" s="132" customFormat="1" ht="22.9" customHeight="1">
      <c r="A121" s="129"/>
      <c r="B121" s="73"/>
      <c r="C121" s="193" t="s">
        <v>105</v>
      </c>
      <c r="D121" s="129"/>
      <c r="E121" s="129"/>
      <c r="F121" s="129"/>
      <c r="G121" s="129"/>
      <c r="H121" s="129"/>
      <c r="I121" s="129"/>
      <c r="J121" s="194">
        <f>BK121</f>
        <v>0</v>
      </c>
      <c r="K121" s="129"/>
      <c r="L121" s="73"/>
      <c r="M121" s="195"/>
      <c r="N121" s="196"/>
      <c r="O121" s="143"/>
      <c r="P121" s="197">
        <f>P122+P158</f>
        <v>931.06357999999977</v>
      </c>
      <c r="Q121" s="143"/>
      <c r="R121" s="197">
        <f>R122+R158</f>
        <v>41.252564999999997</v>
      </c>
      <c r="S121" s="143"/>
      <c r="T121" s="198">
        <f>T122+T158</f>
        <v>0</v>
      </c>
      <c r="U121" s="129"/>
      <c r="V121" s="129"/>
      <c r="W121" s="129"/>
      <c r="X121" s="129"/>
      <c r="Y121" s="129"/>
      <c r="Z121" s="129"/>
      <c r="AA121" s="129"/>
      <c r="AB121" s="129"/>
      <c r="AC121" s="129"/>
      <c r="AD121" s="129"/>
      <c r="AE121" s="129"/>
      <c r="AT121" s="123" t="s">
        <v>69</v>
      </c>
      <c r="AU121" s="123" t="s">
        <v>83</v>
      </c>
      <c r="BK121" s="199">
        <f>BK122+BK158</f>
        <v>0</v>
      </c>
    </row>
    <row r="122" spans="1:65" s="200" customFormat="1" ht="25.9" customHeight="1">
      <c r="B122" s="201"/>
      <c r="D122" s="202" t="s">
        <v>69</v>
      </c>
      <c r="E122" s="203" t="s">
        <v>106</v>
      </c>
      <c r="F122" s="203" t="s">
        <v>107</v>
      </c>
      <c r="J122" s="204">
        <f>BK122</f>
        <v>0</v>
      </c>
      <c r="L122" s="201"/>
      <c r="M122" s="205"/>
      <c r="N122" s="206"/>
      <c r="O122" s="206"/>
      <c r="P122" s="207">
        <f>P123+P135+P138+P141+P156</f>
        <v>931.06357999999977</v>
      </c>
      <c r="Q122" s="206"/>
      <c r="R122" s="207">
        <f>R123+R135+R138+R141+R156</f>
        <v>41.252564999999997</v>
      </c>
      <c r="S122" s="206"/>
      <c r="T122" s="208">
        <f>T123+T135+T138+T141+T156</f>
        <v>0</v>
      </c>
      <c r="AR122" s="202" t="s">
        <v>75</v>
      </c>
      <c r="AT122" s="209" t="s">
        <v>69</v>
      </c>
      <c r="AU122" s="209" t="s">
        <v>70</v>
      </c>
      <c r="AY122" s="202" t="s">
        <v>108</v>
      </c>
      <c r="BK122" s="210">
        <f>BK123+BK135+BK138+BK141+BK156</f>
        <v>0</v>
      </c>
    </row>
    <row r="123" spans="1:65" s="200" customFormat="1" ht="22.9" customHeight="1">
      <c r="B123" s="201"/>
      <c r="D123" s="202" t="s">
        <v>69</v>
      </c>
      <c r="E123" s="211" t="s">
        <v>75</v>
      </c>
      <c r="F123" s="211" t="s">
        <v>109</v>
      </c>
      <c r="J123" s="212">
        <f>BK123</f>
        <v>0</v>
      </c>
      <c r="L123" s="201"/>
      <c r="M123" s="205"/>
      <c r="N123" s="206"/>
      <c r="O123" s="206"/>
      <c r="P123" s="207">
        <f>SUM(P124:P134)</f>
        <v>744.47839999999985</v>
      </c>
      <c r="Q123" s="206"/>
      <c r="R123" s="207">
        <f>SUM(R124:R134)</f>
        <v>36.392530000000001</v>
      </c>
      <c r="S123" s="206"/>
      <c r="T123" s="208">
        <f>SUM(T124:T134)</f>
        <v>0</v>
      </c>
      <c r="AR123" s="202" t="s">
        <v>75</v>
      </c>
      <c r="AT123" s="209" t="s">
        <v>69</v>
      </c>
      <c r="AU123" s="209" t="s">
        <v>75</v>
      </c>
      <c r="AY123" s="202" t="s">
        <v>108</v>
      </c>
      <c r="BK123" s="210">
        <f>SUM(BK124:BK134)</f>
        <v>0</v>
      </c>
    </row>
    <row r="124" spans="1:65" s="132" customFormat="1" ht="33" customHeight="1">
      <c r="A124" s="129"/>
      <c r="B124" s="73"/>
      <c r="C124" s="74" t="s">
        <v>75</v>
      </c>
      <c r="D124" s="74" t="s">
        <v>110</v>
      </c>
      <c r="E124" s="75" t="s">
        <v>111</v>
      </c>
      <c r="F124" s="76" t="s">
        <v>112</v>
      </c>
      <c r="G124" s="77" t="s">
        <v>113</v>
      </c>
      <c r="H124" s="226">
        <v>351.5</v>
      </c>
      <c r="I124" s="78">
        <v>0</v>
      </c>
      <c r="J124" s="78">
        <f t="shared" ref="J124:J134" si="0">ROUND(I124*H124,2)</f>
        <v>0</v>
      </c>
      <c r="K124" s="79"/>
      <c r="L124" s="73"/>
      <c r="M124" s="213" t="s">
        <v>1</v>
      </c>
      <c r="N124" s="214" t="s">
        <v>35</v>
      </c>
      <c r="O124" s="215">
        <v>0.72</v>
      </c>
      <c r="P124" s="215">
        <f t="shared" ref="P124:P134" si="1">O124*H124</f>
        <v>253.07999999999998</v>
      </c>
      <c r="Q124" s="215">
        <v>0</v>
      </c>
      <c r="R124" s="215">
        <f t="shared" ref="R124:R134" si="2">Q124*H124</f>
        <v>0</v>
      </c>
      <c r="S124" s="215">
        <v>0</v>
      </c>
      <c r="T124" s="216">
        <f t="shared" ref="T124:T134" si="3">S124*H124</f>
        <v>0</v>
      </c>
      <c r="U124" s="129"/>
      <c r="V124" s="129"/>
      <c r="W124" s="129"/>
      <c r="X124" s="129"/>
      <c r="Y124" s="129"/>
      <c r="Z124" s="129"/>
      <c r="AA124" s="129"/>
      <c r="AB124" s="129"/>
      <c r="AC124" s="129"/>
      <c r="AD124" s="129"/>
      <c r="AE124" s="129"/>
      <c r="AR124" s="217" t="s">
        <v>114</v>
      </c>
      <c r="AT124" s="217" t="s">
        <v>110</v>
      </c>
      <c r="AU124" s="217" t="s">
        <v>77</v>
      </c>
      <c r="AY124" s="123" t="s">
        <v>108</v>
      </c>
      <c r="BE124" s="218">
        <f t="shared" ref="BE124:BE134" si="4">IF(N124="základní",J124,0)</f>
        <v>0</v>
      </c>
      <c r="BF124" s="218">
        <f t="shared" ref="BF124:BF134" si="5">IF(N124="snížená",J124,0)</f>
        <v>0</v>
      </c>
      <c r="BG124" s="218">
        <f t="shared" ref="BG124:BG134" si="6">IF(N124="zákl. přenesená",J124,0)</f>
        <v>0</v>
      </c>
      <c r="BH124" s="218">
        <f t="shared" ref="BH124:BH134" si="7">IF(N124="sníž. přenesená",J124,0)</f>
        <v>0</v>
      </c>
      <c r="BI124" s="218">
        <f t="shared" ref="BI124:BI134" si="8">IF(N124="nulová",J124,0)</f>
        <v>0</v>
      </c>
      <c r="BJ124" s="123" t="s">
        <v>75</v>
      </c>
      <c r="BK124" s="218">
        <f t="shared" ref="BK124:BK134" si="9">ROUND(I124*H124,2)</f>
        <v>0</v>
      </c>
      <c r="BL124" s="123" t="s">
        <v>114</v>
      </c>
      <c r="BM124" s="217" t="s">
        <v>115</v>
      </c>
    </row>
    <row r="125" spans="1:65" s="132" customFormat="1" ht="55.5" customHeight="1">
      <c r="A125" s="129"/>
      <c r="B125" s="73"/>
      <c r="C125" s="74" t="s">
        <v>77</v>
      </c>
      <c r="D125" s="74" t="s">
        <v>110</v>
      </c>
      <c r="E125" s="75" t="s">
        <v>116</v>
      </c>
      <c r="F125" s="76" t="s">
        <v>117</v>
      </c>
      <c r="G125" s="77" t="s">
        <v>118</v>
      </c>
      <c r="H125" s="226">
        <v>8</v>
      </c>
      <c r="I125" s="78"/>
      <c r="J125" s="78">
        <f t="shared" si="0"/>
        <v>0</v>
      </c>
      <c r="K125" s="79"/>
      <c r="L125" s="73"/>
      <c r="M125" s="213" t="s">
        <v>1</v>
      </c>
      <c r="N125" s="214" t="s">
        <v>35</v>
      </c>
      <c r="O125" s="215">
        <v>3.26</v>
      </c>
      <c r="P125" s="215">
        <f t="shared" si="1"/>
        <v>26.08</v>
      </c>
      <c r="Q125" s="215">
        <v>1.7000000000000001E-2</v>
      </c>
      <c r="R125" s="215">
        <f t="shared" si="2"/>
        <v>0.13600000000000001</v>
      </c>
      <c r="S125" s="215">
        <v>0</v>
      </c>
      <c r="T125" s="216">
        <f t="shared" si="3"/>
        <v>0</v>
      </c>
      <c r="U125" s="129"/>
      <c r="V125" s="129"/>
      <c r="W125" s="129"/>
      <c r="X125" s="129"/>
      <c r="Y125" s="129"/>
      <c r="Z125" s="129"/>
      <c r="AA125" s="129"/>
      <c r="AB125" s="129"/>
      <c r="AC125" s="129"/>
      <c r="AD125" s="129"/>
      <c r="AE125" s="129"/>
      <c r="AR125" s="217" t="s">
        <v>114</v>
      </c>
      <c r="AT125" s="217" t="s">
        <v>110</v>
      </c>
      <c r="AU125" s="217" t="s">
        <v>77</v>
      </c>
      <c r="AY125" s="123" t="s">
        <v>108</v>
      </c>
      <c r="BE125" s="218">
        <f t="shared" si="4"/>
        <v>0</v>
      </c>
      <c r="BF125" s="218">
        <f t="shared" si="5"/>
        <v>0</v>
      </c>
      <c r="BG125" s="218">
        <f t="shared" si="6"/>
        <v>0</v>
      </c>
      <c r="BH125" s="218">
        <f t="shared" si="7"/>
        <v>0</v>
      </c>
      <c r="BI125" s="218">
        <f t="shared" si="8"/>
        <v>0</v>
      </c>
      <c r="BJ125" s="123" t="s">
        <v>75</v>
      </c>
      <c r="BK125" s="218">
        <f t="shared" si="9"/>
        <v>0</v>
      </c>
      <c r="BL125" s="123" t="s">
        <v>114</v>
      </c>
      <c r="BM125" s="217" t="s">
        <v>119</v>
      </c>
    </row>
    <row r="126" spans="1:65" s="132" customFormat="1" ht="21.75" customHeight="1">
      <c r="A126" s="129"/>
      <c r="B126" s="73"/>
      <c r="C126" s="74" t="s">
        <v>120</v>
      </c>
      <c r="D126" s="74" t="s">
        <v>110</v>
      </c>
      <c r="E126" s="75" t="s">
        <v>121</v>
      </c>
      <c r="F126" s="76" t="s">
        <v>122</v>
      </c>
      <c r="G126" s="77" t="s">
        <v>123</v>
      </c>
      <c r="H126" s="226">
        <v>301.8</v>
      </c>
      <c r="I126" s="78"/>
      <c r="J126" s="78">
        <f t="shared" si="0"/>
        <v>0</v>
      </c>
      <c r="K126" s="79"/>
      <c r="L126" s="73"/>
      <c r="M126" s="213" t="s">
        <v>1</v>
      </c>
      <c r="N126" s="214" t="s">
        <v>35</v>
      </c>
      <c r="O126" s="215">
        <v>0.47899999999999998</v>
      </c>
      <c r="P126" s="215">
        <f t="shared" si="1"/>
        <v>144.56219999999999</v>
      </c>
      <c r="Q126" s="215">
        <v>8.4999999999999995E-4</v>
      </c>
      <c r="R126" s="215">
        <f t="shared" si="2"/>
        <v>0.25652999999999998</v>
      </c>
      <c r="S126" s="215">
        <v>0</v>
      </c>
      <c r="T126" s="216">
        <f t="shared" si="3"/>
        <v>0</v>
      </c>
      <c r="U126" s="129"/>
      <c r="V126" s="129"/>
      <c r="W126" s="129"/>
      <c r="X126" s="129"/>
      <c r="Y126" s="129"/>
      <c r="Z126" s="129"/>
      <c r="AA126" s="129"/>
      <c r="AB126" s="129"/>
      <c r="AC126" s="129"/>
      <c r="AD126" s="129"/>
      <c r="AE126" s="129"/>
      <c r="AR126" s="217" t="s">
        <v>114</v>
      </c>
      <c r="AT126" s="217" t="s">
        <v>110</v>
      </c>
      <c r="AU126" s="217" t="s">
        <v>77</v>
      </c>
      <c r="AY126" s="123" t="s">
        <v>108</v>
      </c>
      <c r="BE126" s="218">
        <f t="shared" si="4"/>
        <v>0</v>
      </c>
      <c r="BF126" s="218">
        <f t="shared" si="5"/>
        <v>0</v>
      </c>
      <c r="BG126" s="218">
        <f t="shared" si="6"/>
        <v>0</v>
      </c>
      <c r="BH126" s="218">
        <f t="shared" si="7"/>
        <v>0</v>
      </c>
      <c r="BI126" s="218">
        <f t="shared" si="8"/>
        <v>0</v>
      </c>
      <c r="BJ126" s="123" t="s">
        <v>75</v>
      </c>
      <c r="BK126" s="218">
        <f t="shared" si="9"/>
        <v>0</v>
      </c>
      <c r="BL126" s="123" t="s">
        <v>114</v>
      </c>
      <c r="BM126" s="217" t="s">
        <v>124</v>
      </c>
    </row>
    <row r="127" spans="1:65" s="132" customFormat="1" ht="24.2" customHeight="1">
      <c r="A127" s="129"/>
      <c r="B127" s="73"/>
      <c r="C127" s="74" t="s">
        <v>114</v>
      </c>
      <c r="D127" s="74" t="s">
        <v>110</v>
      </c>
      <c r="E127" s="75" t="s">
        <v>125</v>
      </c>
      <c r="F127" s="76" t="s">
        <v>126</v>
      </c>
      <c r="G127" s="77" t="s">
        <v>123</v>
      </c>
      <c r="H127" s="226">
        <v>301.8</v>
      </c>
      <c r="I127" s="78"/>
      <c r="J127" s="78">
        <f t="shared" si="0"/>
        <v>0</v>
      </c>
      <c r="K127" s="79"/>
      <c r="L127" s="73"/>
      <c r="M127" s="213" t="s">
        <v>1</v>
      </c>
      <c r="N127" s="214" t="s">
        <v>35</v>
      </c>
      <c r="O127" s="215">
        <v>0.32700000000000001</v>
      </c>
      <c r="P127" s="215">
        <f t="shared" si="1"/>
        <v>98.688600000000008</v>
      </c>
      <c r="Q127" s="215">
        <v>0</v>
      </c>
      <c r="R127" s="215">
        <f t="shared" si="2"/>
        <v>0</v>
      </c>
      <c r="S127" s="215">
        <v>0</v>
      </c>
      <c r="T127" s="216">
        <f t="shared" si="3"/>
        <v>0</v>
      </c>
      <c r="U127" s="129"/>
      <c r="V127" s="129"/>
      <c r="W127" s="129"/>
      <c r="X127" s="129"/>
      <c r="Y127" s="129"/>
      <c r="Z127" s="129"/>
      <c r="AA127" s="129"/>
      <c r="AB127" s="129"/>
      <c r="AC127" s="129"/>
      <c r="AD127" s="129"/>
      <c r="AE127" s="129"/>
      <c r="AR127" s="217" t="s">
        <v>114</v>
      </c>
      <c r="AT127" s="217" t="s">
        <v>110</v>
      </c>
      <c r="AU127" s="217" t="s">
        <v>77</v>
      </c>
      <c r="AY127" s="123" t="s">
        <v>108</v>
      </c>
      <c r="BE127" s="218">
        <f t="shared" si="4"/>
        <v>0</v>
      </c>
      <c r="BF127" s="218">
        <f t="shared" si="5"/>
        <v>0</v>
      </c>
      <c r="BG127" s="218">
        <f t="shared" si="6"/>
        <v>0</v>
      </c>
      <c r="BH127" s="218">
        <f t="shared" si="7"/>
        <v>0</v>
      </c>
      <c r="BI127" s="218">
        <f t="shared" si="8"/>
        <v>0</v>
      </c>
      <c r="BJ127" s="123" t="s">
        <v>75</v>
      </c>
      <c r="BK127" s="218">
        <f t="shared" si="9"/>
        <v>0</v>
      </c>
      <c r="BL127" s="123" t="s">
        <v>114</v>
      </c>
      <c r="BM127" s="217" t="s">
        <v>127</v>
      </c>
    </row>
    <row r="128" spans="1:65" s="132" customFormat="1" ht="24.2" customHeight="1">
      <c r="A128" s="129"/>
      <c r="B128" s="73"/>
      <c r="C128" s="74" t="s">
        <v>128</v>
      </c>
      <c r="D128" s="74" t="s">
        <v>110</v>
      </c>
      <c r="E128" s="75" t="s">
        <v>129</v>
      </c>
      <c r="F128" s="76" t="s">
        <v>130</v>
      </c>
      <c r="G128" s="77" t="s">
        <v>113</v>
      </c>
      <c r="H128" s="226">
        <v>351.5</v>
      </c>
      <c r="I128" s="78"/>
      <c r="J128" s="78">
        <f t="shared" si="0"/>
        <v>0</v>
      </c>
      <c r="K128" s="79"/>
      <c r="L128" s="73"/>
      <c r="M128" s="213" t="s">
        <v>1</v>
      </c>
      <c r="N128" s="214" t="s">
        <v>35</v>
      </c>
      <c r="O128" s="215">
        <v>0.34499999999999997</v>
      </c>
      <c r="P128" s="215">
        <f t="shared" si="1"/>
        <v>121.26749999999998</v>
      </c>
      <c r="Q128" s="215">
        <v>0</v>
      </c>
      <c r="R128" s="215">
        <f t="shared" si="2"/>
        <v>0</v>
      </c>
      <c r="S128" s="215">
        <v>0</v>
      </c>
      <c r="T128" s="216">
        <f t="shared" si="3"/>
        <v>0</v>
      </c>
      <c r="U128" s="129"/>
      <c r="V128" s="129"/>
      <c r="W128" s="129"/>
      <c r="X128" s="129"/>
      <c r="Y128" s="129"/>
      <c r="Z128" s="129"/>
      <c r="AA128" s="129"/>
      <c r="AB128" s="129"/>
      <c r="AC128" s="129"/>
      <c r="AD128" s="129"/>
      <c r="AE128" s="129"/>
      <c r="AR128" s="217" t="s">
        <v>114</v>
      </c>
      <c r="AT128" s="217" t="s">
        <v>110</v>
      </c>
      <c r="AU128" s="217" t="s">
        <v>77</v>
      </c>
      <c r="AY128" s="123" t="s">
        <v>108</v>
      </c>
      <c r="BE128" s="218">
        <f t="shared" si="4"/>
        <v>0</v>
      </c>
      <c r="BF128" s="218">
        <f t="shared" si="5"/>
        <v>0</v>
      </c>
      <c r="BG128" s="218">
        <f t="shared" si="6"/>
        <v>0</v>
      </c>
      <c r="BH128" s="218">
        <f t="shared" si="7"/>
        <v>0</v>
      </c>
      <c r="BI128" s="218">
        <f t="shared" si="8"/>
        <v>0</v>
      </c>
      <c r="BJ128" s="123" t="s">
        <v>75</v>
      </c>
      <c r="BK128" s="218">
        <f t="shared" si="9"/>
        <v>0</v>
      </c>
      <c r="BL128" s="123" t="s">
        <v>114</v>
      </c>
      <c r="BM128" s="217" t="s">
        <v>131</v>
      </c>
    </row>
    <row r="129" spans="1:65" s="132" customFormat="1" ht="24.2" customHeight="1">
      <c r="A129" s="129"/>
      <c r="B129" s="73"/>
      <c r="C129" s="74" t="s">
        <v>132</v>
      </c>
      <c r="D129" s="74" t="s">
        <v>110</v>
      </c>
      <c r="E129" s="75" t="s">
        <v>133</v>
      </c>
      <c r="F129" s="76" t="s">
        <v>134</v>
      </c>
      <c r="G129" s="77" t="s">
        <v>113</v>
      </c>
      <c r="H129" s="226">
        <v>81.5</v>
      </c>
      <c r="I129" s="78"/>
      <c r="J129" s="78">
        <f t="shared" si="0"/>
        <v>0</v>
      </c>
      <c r="K129" s="79"/>
      <c r="L129" s="73"/>
      <c r="M129" s="213" t="s">
        <v>1</v>
      </c>
      <c r="N129" s="214" t="s">
        <v>35</v>
      </c>
      <c r="O129" s="215">
        <v>8.3000000000000004E-2</v>
      </c>
      <c r="P129" s="215">
        <f t="shared" si="1"/>
        <v>6.7645</v>
      </c>
      <c r="Q129" s="215">
        <v>0</v>
      </c>
      <c r="R129" s="215">
        <f t="shared" si="2"/>
        <v>0</v>
      </c>
      <c r="S129" s="215">
        <v>0</v>
      </c>
      <c r="T129" s="216">
        <f t="shared" si="3"/>
        <v>0</v>
      </c>
      <c r="U129" s="129"/>
      <c r="V129" s="129"/>
      <c r="W129" s="129"/>
      <c r="X129" s="129"/>
      <c r="Y129" s="129"/>
      <c r="Z129" s="129"/>
      <c r="AA129" s="129"/>
      <c r="AB129" s="129"/>
      <c r="AC129" s="129"/>
      <c r="AD129" s="129"/>
      <c r="AE129" s="129"/>
      <c r="AR129" s="217" t="s">
        <v>114</v>
      </c>
      <c r="AT129" s="217" t="s">
        <v>110</v>
      </c>
      <c r="AU129" s="217" t="s">
        <v>77</v>
      </c>
      <c r="AY129" s="123" t="s">
        <v>108</v>
      </c>
      <c r="BE129" s="218">
        <f t="shared" si="4"/>
        <v>0</v>
      </c>
      <c r="BF129" s="218">
        <f t="shared" si="5"/>
        <v>0</v>
      </c>
      <c r="BG129" s="218">
        <f t="shared" si="6"/>
        <v>0</v>
      </c>
      <c r="BH129" s="218">
        <f t="shared" si="7"/>
        <v>0</v>
      </c>
      <c r="BI129" s="218">
        <f t="shared" si="8"/>
        <v>0</v>
      </c>
      <c r="BJ129" s="123" t="s">
        <v>75</v>
      </c>
      <c r="BK129" s="218">
        <f t="shared" si="9"/>
        <v>0</v>
      </c>
      <c r="BL129" s="123" t="s">
        <v>114</v>
      </c>
      <c r="BM129" s="217" t="s">
        <v>135</v>
      </c>
    </row>
    <row r="130" spans="1:65" s="132" customFormat="1" ht="24.2" customHeight="1">
      <c r="A130" s="129"/>
      <c r="B130" s="73"/>
      <c r="C130" s="74" t="s">
        <v>136</v>
      </c>
      <c r="D130" s="74" t="s">
        <v>110</v>
      </c>
      <c r="E130" s="75" t="s">
        <v>137</v>
      </c>
      <c r="F130" s="76" t="s">
        <v>138</v>
      </c>
      <c r="G130" s="77" t="s">
        <v>139</v>
      </c>
      <c r="H130" s="226">
        <v>146.69999999999999</v>
      </c>
      <c r="I130" s="78"/>
      <c r="J130" s="78">
        <f t="shared" si="0"/>
        <v>0</v>
      </c>
      <c r="K130" s="79"/>
      <c r="L130" s="73"/>
      <c r="M130" s="213" t="s">
        <v>1</v>
      </c>
      <c r="N130" s="214" t="s">
        <v>35</v>
      </c>
      <c r="O130" s="215">
        <v>0</v>
      </c>
      <c r="P130" s="215">
        <f t="shared" si="1"/>
        <v>0</v>
      </c>
      <c r="Q130" s="215">
        <v>0</v>
      </c>
      <c r="R130" s="215">
        <f t="shared" si="2"/>
        <v>0</v>
      </c>
      <c r="S130" s="215">
        <v>0</v>
      </c>
      <c r="T130" s="216">
        <f t="shared" si="3"/>
        <v>0</v>
      </c>
      <c r="U130" s="129"/>
      <c r="V130" s="129"/>
      <c r="W130" s="129"/>
      <c r="X130" s="129"/>
      <c r="Y130" s="129"/>
      <c r="Z130" s="129"/>
      <c r="AA130" s="129"/>
      <c r="AB130" s="129"/>
      <c r="AC130" s="129"/>
      <c r="AD130" s="129"/>
      <c r="AE130" s="129"/>
      <c r="AR130" s="217" t="s">
        <v>114</v>
      </c>
      <c r="AT130" s="217" t="s">
        <v>110</v>
      </c>
      <c r="AU130" s="217" t="s">
        <v>77</v>
      </c>
      <c r="AY130" s="123" t="s">
        <v>108</v>
      </c>
      <c r="BE130" s="218">
        <f t="shared" si="4"/>
        <v>0</v>
      </c>
      <c r="BF130" s="218">
        <f t="shared" si="5"/>
        <v>0</v>
      </c>
      <c r="BG130" s="218">
        <f t="shared" si="6"/>
        <v>0</v>
      </c>
      <c r="BH130" s="218">
        <f t="shared" si="7"/>
        <v>0</v>
      </c>
      <c r="BI130" s="218">
        <f t="shared" si="8"/>
        <v>0</v>
      </c>
      <c r="BJ130" s="123" t="s">
        <v>75</v>
      </c>
      <c r="BK130" s="218">
        <f t="shared" si="9"/>
        <v>0</v>
      </c>
      <c r="BL130" s="123" t="s">
        <v>114</v>
      </c>
      <c r="BM130" s="217" t="s">
        <v>140</v>
      </c>
    </row>
    <row r="131" spans="1:65" s="132" customFormat="1" ht="16.5" customHeight="1">
      <c r="A131" s="129"/>
      <c r="B131" s="73"/>
      <c r="C131" s="74" t="s">
        <v>141</v>
      </c>
      <c r="D131" s="74" t="s">
        <v>110</v>
      </c>
      <c r="E131" s="75" t="s">
        <v>142</v>
      </c>
      <c r="F131" s="76" t="s">
        <v>143</v>
      </c>
      <c r="G131" s="77" t="s">
        <v>113</v>
      </c>
      <c r="H131" s="226">
        <v>36.4</v>
      </c>
      <c r="I131" s="78"/>
      <c r="J131" s="78">
        <f t="shared" si="0"/>
        <v>0</v>
      </c>
      <c r="K131" s="79"/>
      <c r="L131" s="73"/>
      <c r="M131" s="213" t="s">
        <v>1</v>
      </c>
      <c r="N131" s="214" t="s">
        <v>35</v>
      </c>
      <c r="O131" s="215">
        <v>8.9999999999999993E-3</v>
      </c>
      <c r="P131" s="215">
        <f t="shared" si="1"/>
        <v>0.32759999999999995</v>
      </c>
      <c r="Q131" s="215">
        <v>0</v>
      </c>
      <c r="R131" s="215">
        <f t="shared" si="2"/>
        <v>0</v>
      </c>
      <c r="S131" s="215">
        <v>0</v>
      </c>
      <c r="T131" s="216">
        <f t="shared" si="3"/>
        <v>0</v>
      </c>
      <c r="U131" s="129"/>
      <c r="V131" s="129"/>
      <c r="W131" s="129"/>
      <c r="X131" s="129"/>
      <c r="Y131" s="129"/>
      <c r="Z131" s="129"/>
      <c r="AA131" s="129"/>
      <c r="AB131" s="129"/>
      <c r="AC131" s="129"/>
      <c r="AD131" s="129"/>
      <c r="AE131" s="129"/>
      <c r="AR131" s="217" t="s">
        <v>114</v>
      </c>
      <c r="AT131" s="217" t="s">
        <v>110</v>
      </c>
      <c r="AU131" s="217" t="s">
        <v>77</v>
      </c>
      <c r="AY131" s="123" t="s">
        <v>108</v>
      </c>
      <c r="BE131" s="218">
        <f t="shared" si="4"/>
        <v>0</v>
      </c>
      <c r="BF131" s="218">
        <f t="shared" si="5"/>
        <v>0</v>
      </c>
      <c r="BG131" s="218">
        <f t="shared" si="6"/>
        <v>0</v>
      </c>
      <c r="BH131" s="218">
        <f t="shared" si="7"/>
        <v>0</v>
      </c>
      <c r="BI131" s="218">
        <f t="shared" si="8"/>
        <v>0</v>
      </c>
      <c r="BJ131" s="123" t="s">
        <v>75</v>
      </c>
      <c r="BK131" s="218">
        <f t="shared" si="9"/>
        <v>0</v>
      </c>
      <c r="BL131" s="123" t="s">
        <v>114</v>
      </c>
      <c r="BM131" s="217" t="s">
        <v>144</v>
      </c>
    </row>
    <row r="132" spans="1:65" s="132" customFormat="1" ht="24.2" customHeight="1">
      <c r="A132" s="129"/>
      <c r="B132" s="73"/>
      <c r="C132" s="74" t="s">
        <v>145</v>
      </c>
      <c r="D132" s="74" t="s">
        <v>110</v>
      </c>
      <c r="E132" s="75" t="s">
        <v>146</v>
      </c>
      <c r="F132" s="76" t="s">
        <v>147</v>
      </c>
      <c r="G132" s="77" t="s">
        <v>113</v>
      </c>
      <c r="H132" s="226">
        <v>270</v>
      </c>
      <c r="I132" s="78"/>
      <c r="J132" s="78">
        <f t="shared" si="0"/>
        <v>0</v>
      </c>
      <c r="K132" s="79"/>
      <c r="L132" s="73"/>
      <c r="M132" s="213" t="s">
        <v>1</v>
      </c>
      <c r="N132" s="214" t="s">
        <v>35</v>
      </c>
      <c r="O132" s="215">
        <v>0.32800000000000001</v>
      </c>
      <c r="P132" s="215">
        <f t="shared" si="1"/>
        <v>88.56</v>
      </c>
      <c r="Q132" s="215">
        <v>0</v>
      </c>
      <c r="R132" s="215">
        <f t="shared" si="2"/>
        <v>0</v>
      </c>
      <c r="S132" s="215">
        <v>0</v>
      </c>
      <c r="T132" s="216">
        <f t="shared" si="3"/>
        <v>0</v>
      </c>
      <c r="U132" s="129"/>
      <c r="V132" s="129"/>
      <c r="W132" s="129"/>
      <c r="X132" s="129"/>
      <c r="Y132" s="129"/>
      <c r="Z132" s="129"/>
      <c r="AA132" s="129"/>
      <c r="AB132" s="129"/>
      <c r="AC132" s="129"/>
      <c r="AD132" s="129"/>
      <c r="AE132" s="129"/>
      <c r="AR132" s="217" t="s">
        <v>114</v>
      </c>
      <c r="AT132" s="217" t="s">
        <v>110</v>
      </c>
      <c r="AU132" s="217" t="s">
        <v>77</v>
      </c>
      <c r="AY132" s="123" t="s">
        <v>108</v>
      </c>
      <c r="BE132" s="218">
        <f t="shared" si="4"/>
        <v>0</v>
      </c>
      <c r="BF132" s="218">
        <f t="shared" si="5"/>
        <v>0</v>
      </c>
      <c r="BG132" s="218">
        <f t="shared" si="6"/>
        <v>0</v>
      </c>
      <c r="BH132" s="218">
        <f t="shared" si="7"/>
        <v>0</v>
      </c>
      <c r="BI132" s="218">
        <f t="shared" si="8"/>
        <v>0</v>
      </c>
      <c r="BJ132" s="123" t="s">
        <v>75</v>
      </c>
      <c r="BK132" s="218">
        <f t="shared" si="9"/>
        <v>0</v>
      </c>
      <c r="BL132" s="123" t="s">
        <v>114</v>
      </c>
      <c r="BM132" s="217" t="s">
        <v>148</v>
      </c>
    </row>
    <row r="133" spans="1:65" s="132" customFormat="1" ht="24.2" customHeight="1">
      <c r="A133" s="129"/>
      <c r="B133" s="73"/>
      <c r="C133" s="74" t="s">
        <v>149</v>
      </c>
      <c r="D133" s="74" t="s">
        <v>110</v>
      </c>
      <c r="E133" s="75" t="s">
        <v>150</v>
      </c>
      <c r="F133" s="76" t="s">
        <v>151</v>
      </c>
      <c r="G133" s="77" t="s">
        <v>113</v>
      </c>
      <c r="H133" s="226">
        <v>18</v>
      </c>
      <c r="I133" s="78"/>
      <c r="J133" s="78">
        <f t="shared" si="0"/>
        <v>0</v>
      </c>
      <c r="K133" s="79"/>
      <c r="L133" s="73"/>
      <c r="M133" s="213" t="s">
        <v>1</v>
      </c>
      <c r="N133" s="214" t="s">
        <v>35</v>
      </c>
      <c r="O133" s="215">
        <v>0.28599999999999998</v>
      </c>
      <c r="P133" s="215">
        <f t="shared" si="1"/>
        <v>5.1479999999999997</v>
      </c>
      <c r="Q133" s="215">
        <v>0</v>
      </c>
      <c r="R133" s="215">
        <f t="shared" si="2"/>
        <v>0</v>
      </c>
      <c r="S133" s="215">
        <v>0</v>
      </c>
      <c r="T133" s="216">
        <f t="shared" si="3"/>
        <v>0</v>
      </c>
      <c r="U133" s="129"/>
      <c r="V133" s="129"/>
      <c r="W133" s="129"/>
      <c r="X133" s="129"/>
      <c r="Y133" s="129"/>
      <c r="Z133" s="129"/>
      <c r="AA133" s="129"/>
      <c r="AB133" s="129"/>
      <c r="AC133" s="129"/>
      <c r="AD133" s="129"/>
      <c r="AE133" s="129"/>
      <c r="AR133" s="217" t="s">
        <v>114</v>
      </c>
      <c r="AT133" s="217" t="s">
        <v>110</v>
      </c>
      <c r="AU133" s="217" t="s">
        <v>77</v>
      </c>
      <c r="AY133" s="123" t="s">
        <v>108</v>
      </c>
      <c r="BE133" s="218">
        <f t="shared" si="4"/>
        <v>0</v>
      </c>
      <c r="BF133" s="218">
        <f t="shared" si="5"/>
        <v>0</v>
      </c>
      <c r="BG133" s="218">
        <f t="shared" si="6"/>
        <v>0</v>
      </c>
      <c r="BH133" s="218">
        <f t="shared" si="7"/>
        <v>0</v>
      </c>
      <c r="BI133" s="218">
        <f t="shared" si="8"/>
        <v>0</v>
      </c>
      <c r="BJ133" s="123" t="s">
        <v>75</v>
      </c>
      <c r="BK133" s="218">
        <f t="shared" si="9"/>
        <v>0</v>
      </c>
      <c r="BL133" s="123" t="s">
        <v>114</v>
      </c>
      <c r="BM133" s="217" t="s">
        <v>152</v>
      </c>
    </row>
    <row r="134" spans="1:65" s="132" customFormat="1" ht="16.5" customHeight="1">
      <c r="A134" s="129"/>
      <c r="B134" s="73"/>
      <c r="C134" s="80" t="s">
        <v>153</v>
      </c>
      <c r="D134" s="80" t="s">
        <v>154</v>
      </c>
      <c r="E134" s="81" t="s">
        <v>155</v>
      </c>
      <c r="F134" s="82" t="s">
        <v>156</v>
      </c>
      <c r="G134" s="83" t="s">
        <v>139</v>
      </c>
      <c r="H134" s="227">
        <v>36</v>
      </c>
      <c r="I134" s="84"/>
      <c r="J134" s="84">
        <f t="shared" si="0"/>
        <v>0</v>
      </c>
      <c r="K134" s="85"/>
      <c r="L134" s="219"/>
      <c r="M134" s="220" t="s">
        <v>1</v>
      </c>
      <c r="N134" s="221" t="s">
        <v>35</v>
      </c>
      <c r="O134" s="215">
        <v>0</v>
      </c>
      <c r="P134" s="215">
        <f t="shared" si="1"/>
        <v>0</v>
      </c>
      <c r="Q134" s="215">
        <v>1</v>
      </c>
      <c r="R134" s="215">
        <f t="shared" si="2"/>
        <v>36</v>
      </c>
      <c r="S134" s="215">
        <v>0</v>
      </c>
      <c r="T134" s="216">
        <f t="shared" si="3"/>
        <v>0</v>
      </c>
      <c r="U134" s="129"/>
      <c r="V134" s="129"/>
      <c r="W134" s="129"/>
      <c r="X134" s="129"/>
      <c r="Y134" s="129"/>
      <c r="Z134" s="129"/>
      <c r="AA134" s="129"/>
      <c r="AB134" s="129"/>
      <c r="AC134" s="129"/>
      <c r="AD134" s="129"/>
      <c r="AE134" s="129"/>
      <c r="AR134" s="217" t="s">
        <v>141</v>
      </c>
      <c r="AT134" s="217" t="s">
        <v>154</v>
      </c>
      <c r="AU134" s="217" t="s">
        <v>77</v>
      </c>
      <c r="AY134" s="123" t="s">
        <v>108</v>
      </c>
      <c r="BE134" s="218">
        <f t="shared" si="4"/>
        <v>0</v>
      </c>
      <c r="BF134" s="218">
        <f t="shared" si="5"/>
        <v>0</v>
      </c>
      <c r="BG134" s="218">
        <f t="shared" si="6"/>
        <v>0</v>
      </c>
      <c r="BH134" s="218">
        <f t="shared" si="7"/>
        <v>0</v>
      </c>
      <c r="BI134" s="218">
        <f t="shared" si="8"/>
        <v>0</v>
      </c>
      <c r="BJ134" s="123" t="s">
        <v>75</v>
      </c>
      <c r="BK134" s="218">
        <f t="shared" si="9"/>
        <v>0</v>
      </c>
      <c r="BL134" s="123" t="s">
        <v>114</v>
      </c>
      <c r="BM134" s="217" t="s">
        <v>157</v>
      </c>
    </row>
    <row r="135" spans="1:65" s="200" customFormat="1" ht="22.9" customHeight="1">
      <c r="B135" s="201"/>
      <c r="D135" s="202" t="s">
        <v>69</v>
      </c>
      <c r="E135" s="211" t="s">
        <v>120</v>
      </c>
      <c r="F135" s="211" t="s">
        <v>158</v>
      </c>
      <c r="H135" s="228"/>
      <c r="J135" s="212">
        <f>BK135</f>
        <v>0</v>
      </c>
      <c r="L135" s="201"/>
      <c r="M135" s="205"/>
      <c r="N135" s="206"/>
      <c r="O135" s="206"/>
      <c r="P135" s="207">
        <f>SUM(P136:P137)</f>
        <v>11.247</v>
      </c>
      <c r="Q135" s="206"/>
      <c r="R135" s="207">
        <f>SUM(R136:R137)</f>
        <v>0.66900000000000004</v>
      </c>
      <c r="S135" s="206"/>
      <c r="T135" s="208">
        <f>SUM(T136:T137)</f>
        <v>0</v>
      </c>
      <c r="AR135" s="202" t="s">
        <v>75</v>
      </c>
      <c r="AT135" s="209" t="s">
        <v>69</v>
      </c>
      <c r="AU135" s="209" t="s">
        <v>75</v>
      </c>
      <c r="AY135" s="202" t="s">
        <v>108</v>
      </c>
      <c r="BK135" s="210">
        <f>SUM(BK136:BK137)</f>
        <v>0</v>
      </c>
    </row>
    <row r="136" spans="1:65" s="132" customFormat="1" ht="24.2" customHeight="1">
      <c r="A136" s="129"/>
      <c r="B136" s="73"/>
      <c r="C136" s="74" t="s">
        <v>159</v>
      </c>
      <c r="D136" s="74" t="s">
        <v>110</v>
      </c>
      <c r="E136" s="75" t="s">
        <v>160</v>
      </c>
      <c r="F136" s="76" t="s">
        <v>161</v>
      </c>
      <c r="G136" s="77" t="s">
        <v>162</v>
      </c>
      <c r="H136" s="226">
        <v>3</v>
      </c>
      <c r="I136" s="78"/>
      <c r="J136" s="78">
        <f>ROUND(I136*H136,2)</f>
        <v>0</v>
      </c>
      <c r="K136" s="79"/>
      <c r="L136" s="73"/>
      <c r="M136" s="213" t="s">
        <v>1</v>
      </c>
      <c r="N136" s="214" t="s">
        <v>35</v>
      </c>
      <c r="O136" s="215">
        <v>3.7490000000000001</v>
      </c>
      <c r="P136" s="215">
        <f>O136*H136</f>
        <v>11.247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129"/>
      <c r="V136" s="129"/>
      <c r="W136" s="129"/>
      <c r="X136" s="129"/>
      <c r="Y136" s="129"/>
      <c r="Z136" s="129"/>
      <c r="AA136" s="129"/>
      <c r="AB136" s="129"/>
      <c r="AC136" s="129"/>
      <c r="AD136" s="129"/>
      <c r="AE136" s="129"/>
      <c r="AR136" s="217" t="s">
        <v>114</v>
      </c>
      <c r="AT136" s="217" t="s">
        <v>110</v>
      </c>
      <c r="AU136" s="217" t="s">
        <v>77</v>
      </c>
      <c r="AY136" s="123" t="s">
        <v>108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23" t="s">
        <v>75</v>
      </c>
      <c r="BK136" s="218">
        <f>ROUND(I136*H136,2)</f>
        <v>0</v>
      </c>
      <c r="BL136" s="123" t="s">
        <v>114</v>
      </c>
      <c r="BM136" s="217" t="s">
        <v>163</v>
      </c>
    </row>
    <row r="137" spans="1:65" s="132" customFormat="1" ht="24.2" customHeight="1">
      <c r="A137" s="129"/>
      <c r="B137" s="73"/>
      <c r="C137" s="80" t="s">
        <v>164</v>
      </c>
      <c r="D137" s="80" t="s">
        <v>154</v>
      </c>
      <c r="E137" s="81" t="s">
        <v>165</v>
      </c>
      <c r="F137" s="82" t="s">
        <v>166</v>
      </c>
      <c r="G137" s="83" t="s">
        <v>162</v>
      </c>
      <c r="H137" s="227">
        <v>3</v>
      </c>
      <c r="I137" s="84"/>
      <c r="J137" s="84">
        <f>ROUND(I137*H137,2)</f>
        <v>0</v>
      </c>
      <c r="K137" s="85"/>
      <c r="L137" s="219"/>
      <c r="M137" s="220" t="s">
        <v>1</v>
      </c>
      <c r="N137" s="221" t="s">
        <v>35</v>
      </c>
      <c r="O137" s="215">
        <v>0</v>
      </c>
      <c r="P137" s="215">
        <f>O137*H137</f>
        <v>0</v>
      </c>
      <c r="Q137" s="215">
        <v>0.223</v>
      </c>
      <c r="R137" s="215">
        <f>Q137*H137</f>
        <v>0.66900000000000004</v>
      </c>
      <c r="S137" s="215">
        <v>0</v>
      </c>
      <c r="T137" s="216">
        <f>S137*H137</f>
        <v>0</v>
      </c>
      <c r="U137" s="129"/>
      <c r="V137" s="129"/>
      <c r="W137" s="129"/>
      <c r="X137" s="129"/>
      <c r="Y137" s="129"/>
      <c r="Z137" s="129"/>
      <c r="AA137" s="129"/>
      <c r="AB137" s="129"/>
      <c r="AC137" s="129"/>
      <c r="AD137" s="129"/>
      <c r="AE137" s="129"/>
      <c r="AR137" s="217" t="s">
        <v>141</v>
      </c>
      <c r="AT137" s="217" t="s">
        <v>154</v>
      </c>
      <c r="AU137" s="217" t="s">
        <v>77</v>
      </c>
      <c r="AY137" s="123" t="s">
        <v>108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23" t="s">
        <v>75</v>
      </c>
      <c r="BK137" s="218">
        <f>ROUND(I137*H137,2)</f>
        <v>0</v>
      </c>
      <c r="BL137" s="123" t="s">
        <v>114</v>
      </c>
      <c r="BM137" s="217" t="s">
        <v>167</v>
      </c>
    </row>
    <row r="138" spans="1:65" s="200" customFormat="1" ht="22.9" customHeight="1">
      <c r="B138" s="201"/>
      <c r="D138" s="202" t="s">
        <v>69</v>
      </c>
      <c r="E138" s="211" t="s">
        <v>114</v>
      </c>
      <c r="F138" s="211" t="s">
        <v>168</v>
      </c>
      <c r="H138" s="228"/>
      <c r="J138" s="212">
        <f>BK138</f>
        <v>0</v>
      </c>
      <c r="L138" s="201"/>
      <c r="M138" s="205"/>
      <c r="N138" s="206"/>
      <c r="O138" s="206"/>
      <c r="P138" s="207">
        <f>SUM(P139:P140)</f>
        <v>35.3108</v>
      </c>
      <c r="Q138" s="206"/>
      <c r="R138" s="207">
        <f>SUM(R139:R140)</f>
        <v>0</v>
      </c>
      <c r="S138" s="206"/>
      <c r="T138" s="208">
        <f>SUM(T139:T140)</f>
        <v>0</v>
      </c>
      <c r="AR138" s="202" t="s">
        <v>75</v>
      </c>
      <c r="AT138" s="209" t="s">
        <v>69</v>
      </c>
      <c r="AU138" s="209" t="s">
        <v>75</v>
      </c>
      <c r="AY138" s="202" t="s">
        <v>108</v>
      </c>
      <c r="BK138" s="210">
        <f>SUM(BK139:BK140)</f>
        <v>0</v>
      </c>
    </row>
    <row r="139" spans="1:65" s="132" customFormat="1" ht="16.5" customHeight="1">
      <c r="A139" s="129"/>
      <c r="B139" s="73"/>
      <c r="C139" s="74" t="s">
        <v>169</v>
      </c>
      <c r="D139" s="74" t="s">
        <v>110</v>
      </c>
      <c r="E139" s="75" t="s">
        <v>170</v>
      </c>
      <c r="F139" s="76" t="s">
        <v>171</v>
      </c>
      <c r="G139" s="77" t="s">
        <v>113</v>
      </c>
      <c r="H139" s="226">
        <v>6.9</v>
      </c>
      <c r="I139" s="78"/>
      <c r="J139" s="78">
        <f>ROUND(I139*H139,2)</f>
        <v>0</v>
      </c>
      <c r="K139" s="79"/>
      <c r="L139" s="73"/>
      <c r="M139" s="213" t="s">
        <v>1</v>
      </c>
      <c r="N139" s="214" t="s">
        <v>35</v>
      </c>
      <c r="O139" s="215">
        <v>1.3169999999999999</v>
      </c>
      <c r="P139" s="215">
        <f>O139*H139</f>
        <v>9.0873000000000008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129"/>
      <c r="V139" s="129"/>
      <c r="W139" s="129"/>
      <c r="X139" s="129"/>
      <c r="Y139" s="129"/>
      <c r="Z139" s="129"/>
      <c r="AA139" s="129"/>
      <c r="AB139" s="129"/>
      <c r="AC139" s="129"/>
      <c r="AD139" s="129"/>
      <c r="AE139" s="129"/>
      <c r="AR139" s="217" t="s">
        <v>114</v>
      </c>
      <c r="AT139" s="217" t="s">
        <v>110</v>
      </c>
      <c r="AU139" s="217" t="s">
        <v>77</v>
      </c>
      <c r="AY139" s="123" t="s">
        <v>108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23" t="s">
        <v>75</v>
      </c>
      <c r="BK139" s="218">
        <f>ROUND(I139*H139,2)</f>
        <v>0</v>
      </c>
      <c r="BL139" s="123" t="s">
        <v>114</v>
      </c>
      <c r="BM139" s="217" t="s">
        <v>172</v>
      </c>
    </row>
    <row r="140" spans="1:65" s="132" customFormat="1" ht="24.2" customHeight="1">
      <c r="A140" s="129"/>
      <c r="B140" s="73"/>
      <c r="C140" s="74" t="s">
        <v>8</v>
      </c>
      <c r="D140" s="74" t="s">
        <v>110</v>
      </c>
      <c r="E140" s="75" t="s">
        <v>173</v>
      </c>
      <c r="F140" s="76" t="s">
        <v>174</v>
      </c>
      <c r="G140" s="77" t="s">
        <v>113</v>
      </c>
      <c r="H140" s="226">
        <v>17.899999999999999</v>
      </c>
      <c r="I140" s="78"/>
      <c r="J140" s="78">
        <f>ROUND(I140*H140,2)</f>
        <v>0</v>
      </c>
      <c r="K140" s="79"/>
      <c r="L140" s="73"/>
      <c r="M140" s="213" t="s">
        <v>1</v>
      </c>
      <c r="N140" s="214" t="s">
        <v>35</v>
      </c>
      <c r="O140" s="215">
        <v>1.4650000000000001</v>
      </c>
      <c r="P140" s="215">
        <f>O140*H140</f>
        <v>26.223499999999998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129"/>
      <c r="V140" s="129"/>
      <c r="W140" s="129"/>
      <c r="X140" s="129"/>
      <c r="Y140" s="129"/>
      <c r="Z140" s="129"/>
      <c r="AA140" s="129"/>
      <c r="AB140" s="129"/>
      <c r="AC140" s="129"/>
      <c r="AD140" s="129"/>
      <c r="AE140" s="129"/>
      <c r="AR140" s="217" t="s">
        <v>114</v>
      </c>
      <c r="AT140" s="217" t="s">
        <v>110</v>
      </c>
      <c r="AU140" s="217" t="s">
        <v>77</v>
      </c>
      <c r="AY140" s="123" t="s">
        <v>108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23" t="s">
        <v>75</v>
      </c>
      <c r="BK140" s="218">
        <f>ROUND(I140*H140,2)</f>
        <v>0</v>
      </c>
      <c r="BL140" s="123" t="s">
        <v>114</v>
      </c>
      <c r="BM140" s="217" t="s">
        <v>175</v>
      </c>
    </row>
    <row r="141" spans="1:65" s="200" customFormat="1" ht="22.9" customHeight="1">
      <c r="B141" s="201"/>
      <c r="D141" s="202" t="s">
        <v>69</v>
      </c>
      <c r="E141" s="211" t="s">
        <v>141</v>
      </c>
      <c r="F141" s="211" t="s">
        <v>176</v>
      </c>
      <c r="H141" s="228"/>
      <c r="J141" s="212">
        <f>BK141</f>
        <v>0</v>
      </c>
      <c r="L141" s="201"/>
      <c r="M141" s="205"/>
      <c r="N141" s="206"/>
      <c r="O141" s="206"/>
      <c r="P141" s="207">
        <f>SUM(P142:P155)</f>
        <v>71.102299999999985</v>
      </c>
      <c r="Q141" s="206"/>
      <c r="R141" s="207">
        <f>SUM(R142:R155)</f>
        <v>4.1910350000000003</v>
      </c>
      <c r="S141" s="206"/>
      <c r="T141" s="208">
        <f>SUM(T142:T155)</f>
        <v>0</v>
      </c>
      <c r="AR141" s="202" t="s">
        <v>75</v>
      </c>
      <c r="AT141" s="209" t="s">
        <v>69</v>
      </c>
      <c r="AU141" s="209" t="s">
        <v>75</v>
      </c>
      <c r="AY141" s="202" t="s">
        <v>108</v>
      </c>
      <c r="BK141" s="210">
        <f>SUM(BK142:BK155)</f>
        <v>0</v>
      </c>
    </row>
    <row r="142" spans="1:65" s="132" customFormat="1" ht="33" customHeight="1">
      <c r="A142" s="129"/>
      <c r="B142" s="73"/>
      <c r="C142" s="74" t="s">
        <v>177</v>
      </c>
      <c r="D142" s="74" t="s">
        <v>110</v>
      </c>
      <c r="E142" s="75" t="s">
        <v>178</v>
      </c>
      <c r="F142" s="76" t="s">
        <v>179</v>
      </c>
      <c r="G142" s="77" t="s">
        <v>118</v>
      </c>
      <c r="H142" s="226">
        <v>9</v>
      </c>
      <c r="I142" s="78"/>
      <c r="J142" s="78">
        <f t="shared" ref="J142:J155" si="10">ROUND(I142*H142,2)</f>
        <v>0</v>
      </c>
      <c r="K142" s="79"/>
      <c r="L142" s="73"/>
      <c r="M142" s="213" t="s">
        <v>1</v>
      </c>
      <c r="N142" s="214" t="s">
        <v>35</v>
      </c>
      <c r="O142" s="215">
        <v>0.35</v>
      </c>
      <c r="P142" s="215">
        <f t="shared" ref="P142:P155" si="11">O142*H142</f>
        <v>3.15</v>
      </c>
      <c r="Q142" s="215">
        <v>4.0000000000000003E-5</v>
      </c>
      <c r="R142" s="215">
        <f t="shared" ref="R142:R155" si="12">Q142*H142</f>
        <v>3.6000000000000002E-4</v>
      </c>
      <c r="S142" s="215">
        <v>0</v>
      </c>
      <c r="T142" s="216">
        <f t="shared" ref="T142:T155" si="13">S142*H142</f>
        <v>0</v>
      </c>
      <c r="U142" s="129"/>
      <c r="V142" s="129"/>
      <c r="W142" s="129"/>
      <c r="X142" s="129"/>
      <c r="Y142" s="129"/>
      <c r="Z142" s="129"/>
      <c r="AA142" s="129"/>
      <c r="AB142" s="129"/>
      <c r="AC142" s="129"/>
      <c r="AD142" s="129"/>
      <c r="AE142" s="129"/>
      <c r="AR142" s="217" t="s">
        <v>114</v>
      </c>
      <c r="AT142" s="217" t="s">
        <v>110</v>
      </c>
      <c r="AU142" s="217" t="s">
        <v>77</v>
      </c>
      <c r="AY142" s="123" t="s">
        <v>108</v>
      </c>
      <c r="BE142" s="218">
        <f t="shared" ref="BE142:BE155" si="14">IF(N142="základní",J142,0)</f>
        <v>0</v>
      </c>
      <c r="BF142" s="218">
        <f t="shared" ref="BF142:BF155" si="15">IF(N142="snížená",J142,0)</f>
        <v>0</v>
      </c>
      <c r="BG142" s="218">
        <f t="shared" ref="BG142:BG155" si="16">IF(N142="zákl. přenesená",J142,0)</f>
        <v>0</v>
      </c>
      <c r="BH142" s="218">
        <f t="shared" ref="BH142:BH155" si="17">IF(N142="sníž. přenesená",J142,0)</f>
        <v>0</v>
      </c>
      <c r="BI142" s="218">
        <f t="shared" ref="BI142:BI155" si="18">IF(N142="nulová",J142,0)</f>
        <v>0</v>
      </c>
      <c r="BJ142" s="123" t="s">
        <v>75</v>
      </c>
      <c r="BK142" s="218">
        <f t="shared" ref="BK142:BK155" si="19">ROUND(I142*H142,2)</f>
        <v>0</v>
      </c>
      <c r="BL142" s="123" t="s">
        <v>114</v>
      </c>
      <c r="BM142" s="217" t="s">
        <v>180</v>
      </c>
    </row>
    <row r="143" spans="1:65" s="132" customFormat="1" ht="24.2" customHeight="1">
      <c r="A143" s="129"/>
      <c r="B143" s="73"/>
      <c r="C143" s="80" t="s">
        <v>181</v>
      </c>
      <c r="D143" s="80" t="s">
        <v>154</v>
      </c>
      <c r="E143" s="81" t="s">
        <v>182</v>
      </c>
      <c r="F143" s="82" t="s">
        <v>183</v>
      </c>
      <c r="G143" s="83" t="s">
        <v>118</v>
      </c>
      <c r="H143" s="227">
        <v>9.1349999999999998</v>
      </c>
      <c r="I143" s="84"/>
      <c r="J143" s="84">
        <f t="shared" si="10"/>
        <v>0</v>
      </c>
      <c r="K143" s="85"/>
      <c r="L143" s="219"/>
      <c r="M143" s="220" t="s">
        <v>1</v>
      </c>
      <c r="N143" s="221" t="s">
        <v>35</v>
      </c>
      <c r="O143" s="215">
        <v>0</v>
      </c>
      <c r="P143" s="215">
        <f t="shared" si="11"/>
        <v>0</v>
      </c>
      <c r="Q143" s="215">
        <v>3.6999999999999998E-2</v>
      </c>
      <c r="R143" s="215">
        <f t="shared" si="12"/>
        <v>0.33799499999999999</v>
      </c>
      <c r="S143" s="215">
        <v>0</v>
      </c>
      <c r="T143" s="216">
        <f t="shared" si="13"/>
        <v>0</v>
      </c>
      <c r="U143" s="129"/>
      <c r="V143" s="129"/>
      <c r="W143" s="129"/>
      <c r="X143" s="129"/>
      <c r="Y143" s="129"/>
      <c r="Z143" s="129"/>
      <c r="AA143" s="129"/>
      <c r="AB143" s="129"/>
      <c r="AC143" s="129"/>
      <c r="AD143" s="129"/>
      <c r="AE143" s="129"/>
      <c r="AR143" s="217" t="s">
        <v>141</v>
      </c>
      <c r="AT143" s="217" t="s">
        <v>154</v>
      </c>
      <c r="AU143" s="217" t="s">
        <v>77</v>
      </c>
      <c r="AY143" s="123" t="s">
        <v>108</v>
      </c>
      <c r="BE143" s="218">
        <f t="shared" si="14"/>
        <v>0</v>
      </c>
      <c r="BF143" s="218">
        <f t="shared" si="15"/>
        <v>0</v>
      </c>
      <c r="BG143" s="218">
        <f t="shared" si="16"/>
        <v>0</v>
      </c>
      <c r="BH143" s="218">
        <f t="shared" si="17"/>
        <v>0</v>
      </c>
      <c r="BI143" s="218">
        <f t="shared" si="18"/>
        <v>0</v>
      </c>
      <c r="BJ143" s="123" t="s">
        <v>75</v>
      </c>
      <c r="BK143" s="218">
        <f t="shared" si="19"/>
        <v>0</v>
      </c>
      <c r="BL143" s="123" t="s">
        <v>114</v>
      </c>
      <c r="BM143" s="217" t="s">
        <v>184</v>
      </c>
    </row>
    <row r="144" spans="1:65" s="132" customFormat="1" ht="16.5" customHeight="1">
      <c r="A144" s="129"/>
      <c r="B144" s="73"/>
      <c r="C144" s="74" t="s">
        <v>185</v>
      </c>
      <c r="D144" s="74" t="s">
        <v>110</v>
      </c>
      <c r="E144" s="75" t="s">
        <v>186</v>
      </c>
      <c r="F144" s="76" t="s">
        <v>187</v>
      </c>
      <c r="G144" s="77" t="s">
        <v>162</v>
      </c>
      <c r="H144" s="226">
        <v>1</v>
      </c>
      <c r="I144" s="78"/>
      <c r="J144" s="78">
        <f t="shared" si="10"/>
        <v>0</v>
      </c>
      <c r="K144" s="79"/>
      <c r="L144" s="73"/>
      <c r="M144" s="213" t="s">
        <v>1</v>
      </c>
      <c r="N144" s="214" t="s">
        <v>35</v>
      </c>
      <c r="O144" s="215">
        <v>35.831000000000003</v>
      </c>
      <c r="P144" s="215">
        <f t="shared" si="11"/>
        <v>35.831000000000003</v>
      </c>
      <c r="Q144" s="215">
        <v>2.5321799999999999</v>
      </c>
      <c r="R144" s="215">
        <f t="shared" si="12"/>
        <v>2.5321799999999999</v>
      </c>
      <c r="S144" s="215">
        <v>0</v>
      </c>
      <c r="T144" s="216">
        <f t="shared" si="13"/>
        <v>0</v>
      </c>
      <c r="U144" s="129"/>
      <c r="V144" s="129"/>
      <c r="W144" s="129"/>
      <c r="X144" s="129"/>
      <c r="Y144" s="129"/>
      <c r="Z144" s="129"/>
      <c r="AA144" s="129"/>
      <c r="AB144" s="129"/>
      <c r="AC144" s="129"/>
      <c r="AD144" s="129"/>
      <c r="AE144" s="129"/>
      <c r="AR144" s="217" t="s">
        <v>114</v>
      </c>
      <c r="AT144" s="217" t="s">
        <v>110</v>
      </c>
      <c r="AU144" s="217" t="s">
        <v>77</v>
      </c>
      <c r="AY144" s="123" t="s">
        <v>108</v>
      </c>
      <c r="BE144" s="218">
        <f t="shared" si="14"/>
        <v>0</v>
      </c>
      <c r="BF144" s="218">
        <f t="shared" si="15"/>
        <v>0</v>
      </c>
      <c r="BG144" s="218">
        <f t="shared" si="16"/>
        <v>0</v>
      </c>
      <c r="BH144" s="218">
        <f t="shared" si="17"/>
        <v>0</v>
      </c>
      <c r="BI144" s="218">
        <f t="shared" si="18"/>
        <v>0</v>
      </c>
      <c r="BJ144" s="123" t="s">
        <v>75</v>
      </c>
      <c r="BK144" s="218">
        <f t="shared" si="19"/>
        <v>0</v>
      </c>
      <c r="BL144" s="123" t="s">
        <v>114</v>
      </c>
      <c r="BM144" s="217" t="s">
        <v>188</v>
      </c>
    </row>
    <row r="145" spans="1:65" s="132" customFormat="1" ht="24.2" customHeight="1">
      <c r="A145" s="129"/>
      <c r="B145" s="73"/>
      <c r="C145" s="74" t="s">
        <v>189</v>
      </c>
      <c r="D145" s="74" t="s">
        <v>110</v>
      </c>
      <c r="E145" s="75" t="s">
        <v>190</v>
      </c>
      <c r="F145" s="76" t="s">
        <v>191</v>
      </c>
      <c r="G145" s="77" t="s">
        <v>118</v>
      </c>
      <c r="H145" s="226">
        <v>54</v>
      </c>
      <c r="I145" s="78"/>
      <c r="J145" s="78">
        <f t="shared" si="10"/>
        <v>0</v>
      </c>
      <c r="K145" s="79"/>
      <c r="L145" s="73"/>
      <c r="M145" s="213" t="s">
        <v>1</v>
      </c>
      <c r="N145" s="214" t="s">
        <v>35</v>
      </c>
      <c r="O145" s="215">
        <v>0.29199999999999998</v>
      </c>
      <c r="P145" s="215">
        <f t="shared" si="11"/>
        <v>15.767999999999999</v>
      </c>
      <c r="Q145" s="215">
        <v>4.4000000000000003E-3</v>
      </c>
      <c r="R145" s="215">
        <f t="shared" si="12"/>
        <v>0.23760000000000001</v>
      </c>
      <c r="S145" s="215">
        <v>0</v>
      </c>
      <c r="T145" s="216">
        <f t="shared" si="13"/>
        <v>0</v>
      </c>
      <c r="U145" s="129"/>
      <c r="V145" s="129"/>
      <c r="W145" s="129"/>
      <c r="X145" s="129"/>
      <c r="Y145" s="129"/>
      <c r="Z145" s="129"/>
      <c r="AA145" s="129"/>
      <c r="AB145" s="129"/>
      <c r="AC145" s="129"/>
      <c r="AD145" s="129"/>
      <c r="AE145" s="129"/>
      <c r="AR145" s="217" t="s">
        <v>114</v>
      </c>
      <c r="AT145" s="217" t="s">
        <v>110</v>
      </c>
      <c r="AU145" s="217" t="s">
        <v>77</v>
      </c>
      <c r="AY145" s="123" t="s">
        <v>108</v>
      </c>
      <c r="BE145" s="218">
        <f t="shared" si="14"/>
        <v>0</v>
      </c>
      <c r="BF145" s="218">
        <f t="shared" si="15"/>
        <v>0</v>
      </c>
      <c r="BG145" s="218">
        <f t="shared" si="16"/>
        <v>0</v>
      </c>
      <c r="BH145" s="218">
        <f t="shared" si="17"/>
        <v>0</v>
      </c>
      <c r="BI145" s="218">
        <f t="shared" si="18"/>
        <v>0</v>
      </c>
      <c r="BJ145" s="123" t="s">
        <v>75</v>
      </c>
      <c r="BK145" s="218">
        <f t="shared" si="19"/>
        <v>0</v>
      </c>
      <c r="BL145" s="123" t="s">
        <v>114</v>
      </c>
      <c r="BM145" s="217" t="s">
        <v>192</v>
      </c>
    </row>
    <row r="146" spans="1:65" s="132" customFormat="1" ht="24.2" customHeight="1">
      <c r="A146" s="129"/>
      <c r="B146" s="73"/>
      <c r="C146" s="74" t="s">
        <v>193</v>
      </c>
      <c r="D146" s="74" t="s">
        <v>110</v>
      </c>
      <c r="E146" s="75" t="s">
        <v>194</v>
      </c>
      <c r="F146" s="76" t="s">
        <v>195</v>
      </c>
      <c r="G146" s="77" t="s">
        <v>118</v>
      </c>
      <c r="H146" s="226">
        <v>11</v>
      </c>
      <c r="I146" s="78"/>
      <c r="J146" s="78">
        <f t="shared" si="10"/>
        <v>0</v>
      </c>
      <c r="K146" s="79"/>
      <c r="L146" s="73"/>
      <c r="M146" s="213" t="s">
        <v>1</v>
      </c>
      <c r="N146" s="214" t="s">
        <v>35</v>
      </c>
      <c r="O146" s="215">
        <v>0.57799999999999996</v>
      </c>
      <c r="P146" s="215">
        <f t="shared" si="11"/>
        <v>6.3579999999999997</v>
      </c>
      <c r="Q146" s="215">
        <v>7.1010000000000004E-2</v>
      </c>
      <c r="R146" s="215">
        <f t="shared" si="12"/>
        <v>0.78111000000000008</v>
      </c>
      <c r="S146" s="215">
        <v>0</v>
      </c>
      <c r="T146" s="216">
        <f t="shared" si="13"/>
        <v>0</v>
      </c>
      <c r="U146" s="129"/>
      <c r="V146" s="129"/>
      <c r="W146" s="129"/>
      <c r="X146" s="129"/>
      <c r="Y146" s="129"/>
      <c r="Z146" s="129"/>
      <c r="AA146" s="129"/>
      <c r="AB146" s="129"/>
      <c r="AC146" s="129"/>
      <c r="AD146" s="129"/>
      <c r="AE146" s="129"/>
      <c r="AR146" s="217" t="s">
        <v>114</v>
      </c>
      <c r="AT146" s="217" t="s">
        <v>110</v>
      </c>
      <c r="AU146" s="217" t="s">
        <v>77</v>
      </c>
      <c r="AY146" s="123" t="s">
        <v>108</v>
      </c>
      <c r="BE146" s="218">
        <f t="shared" si="14"/>
        <v>0</v>
      </c>
      <c r="BF146" s="218">
        <f t="shared" si="15"/>
        <v>0</v>
      </c>
      <c r="BG146" s="218">
        <f t="shared" si="16"/>
        <v>0</v>
      </c>
      <c r="BH146" s="218">
        <f t="shared" si="17"/>
        <v>0</v>
      </c>
      <c r="BI146" s="218">
        <f t="shared" si="18"/>
        <v>0</v>
      </c>
      <c r="BJ146" s="123" t="s">
        <v>75</v>
      </c>
      <c r="BK146" s="218">
        <f t="shared" si="19"/>
        <v>0</v>
      </c>
      <c r="BL146" s="123" t="s">
        <v>114</v>
      </c>
      <c r="BM146" s="217" t="s">
        <v>196</v>
      </c>
    </row>
    <row r="147" spans="1:65" s="132" customFormat="1" ht="16.5" customHeight="1">
      <c r="A147" s="129"/>
      <c r="B147" s="73"/>
      <c r="C147" s="74" t="s">
        <v>7</v>
      </c>
      <c r="D147" s="74" t="s">
        <v>110</v>
      </c>
      <c r="E147" s="75" t="s">
        <v>197</v>
      </c>
      <c r="F147" s="76" t="s">
        <v>198</v>
      </c>
      <c r="G147" s="77" t="s">
        <v>162</v>
      </c>
      <c r="H147" s="226">
        <v>1</v>
      </c>
      <c r="I147" s="78"/>
      <c r="J147" s="78">
        <f t="shared" si="10"/>
        <v>0</v>
      </c>
      <c r="K147" s="79"/>
      <c r="L147" s="73"/>
      <c r="M147" s="213" t="s">
        <v>1</v>
      </c>
      <c r="N147" s="214" t="s">
        <v>35</v>
      </c>
      <c r="O147" s="215">
        <v>2.1280000000000001</v>
      </c>
      <c r="P147" s="215">
        <f t="shared" si="11"/>
        <v>2.1280000000000001</v>
      </c>
      <c r="Q147" s="215">
        <v>2.96E-3</v>
      </c>
      <c r="R147" s="215">
        <f t="shared" si="12"/>
        <v>2.96E-3</v>
      </c>
      <c r="S147" s="215">
        <v>0</v>
      </c>
      <c r="T147" s="216">
        <f t="shared" si="13"/>
        <v>0</v>
      </c>
      <c r="U147" s="129"/>
      <c r="V147" s="129"/>
      <c r="W147" s="129"/>
      <c r="X147" s="129"/>
      <c r="Y147" s="129"/>
      <c r="Z147" s="129"/>
      <c r="AA147" s="129"/>
      <c r="AB147" s="129"/>
      <c r="AC147" s="129"/>
      <c r="AD147" s="129"/>
      <c r="AE147" s="129"/>
      <c r="AR147" s="217" t="s">
        <v>114</v>
      </c>
      <c r="AT147" s="217" t="s">
        <v>110</v>
      </c>
      <c r="AU147" s="217" t="s">
        <v>77</v>
      </c>
      <c r="AY147" s="123" t="s">
        <v>108</v>
      </c>
      <c r="BE147" s="218">
        <f t="shared" si="14"/>
        <v>0</v>
      </c>
      <c r="BF147" s="218">
        <f t="shared" si="15"/>
        <v>0</v>
      </c>
      <c r="BG147" s="218">
        <f t="shared" si="16"/>
        <v>0</v>
      </c>
      <c r="BH147" s="218">
        <f t="shared" si="17"/>
        <v>0</v>
      </c>
      <c r="BI147" s="218">
        <f t="shared" si="18"/>
        <v>0</v>
      </c>
      <c r="BJ147" s="123" t="s">
        <v>75</v>
      </c>
      <c r="BK147" s="218">
        <f t="shared" si="19"/>
        <v>0</v>
      </c>
      <c r="BL147" s="123" t="s">
        <v>114</v>
      </c>
      <c r="BM147" s="217" t="s">
        <v>199</v>
      </c>
    </row>
    <row r="148" spans="1:65" s="132" customFormat="1" ht="16.5" customHeight="1">
      <c r="A148" s="129"/>
      <c r="B148" s="73"/>
      <c r="C148" s="80" t="s">
        <v>200</v>
      </c>
      <c r="D148" s="80" t="s">
        <v>154</v>
      </c>
      <c r="E148" s="81" t="s">
        <v>201</v>
      </c>
      <c r="F148" s="82" t="s">
        <v>202</v>
      </c>
      <c r="G148" s="83" t="s">
        <v>162</v>
      </c>
      <c r="H148" s="227">
        <v>1</v>
      </c>
      <c r="I148" s="84"/>
      <c r="J148" s="84">
        <f t="shared" si="10"/>
        <v>0</v>
      </c>
      <c r="K148" s="85"/>
      <c r="L148" s="219"/>
      <c r="M148" s="220" t="s">
        <v>1</v>
      </c>
      <c r="N148" s="221" t="s">
        <v>35</v>
      </c>
      <c r="O148" s="215">
        <v>0</v>
      </c>
      <c r="P148" s="215">
        <f t="shared" si="11"/>
        <v>0</v>
      </c>
      <c r="Q148" s="215">
        <v>2.0999999999999999E-3</v>
      </c>
      <c r="R148" s="215">
        <f t="shared" si="12"/>
        <v>2.0999999999999999E-3</v>
      </c>
      <c r="S148" s="215">
        <v>0</v>
      </c>
      <c r="T148" s="216">
        <f t="shared" si="13"/>
        <v>0</v>
      </c>
      <c r="U148" s="129"/>
      <c r="V148" s="129"/>
      <c r="W148" s="129"/>
      <c r="X148" s="129"/>
      <c r="Y148" s="129"/>
      <c r="Z148" s="129"/>
      <c r="AA148" s="129"/>
      <c r="AB148" s="129"/>
      <c r="AC148" s="129"/>
      <c r="AD148" s="129"/>
      <c r="AE148" s="129"/>
      <c r="AR148" s="217" t="s">
        <v>141</v>
      </c>
      <c r="AT148" s="217" t="s">
        <v>154</v>
      </c>
      <c r="AU148" s="217" t="s">
        <v>77</v>
      </c>
      <c r="AY148" s="123" t="s">
        <v>108</v>
      </c>
      <c r="BE148" s="218">
        <f t="shared" si="14"/>
        <v>0</v>
      </c>
      <c r="BF148" s="218">
        <f t="shared" si="15"/>
        <v>0</v>
      </c>
      <c r="BG148" s="218">
        <f t="shared" si="16"/>
        <v>0</v>
      </c>
      <c r="BH148" s="218">
        <f t="shared" si="17"/>
        <v>0</v>
      </c>
      <c r="BI148" s="218">
        <f t="shared" si="18"/>
        <v>0</v>
      </c>
      <c r="BJ148" s="123" t="s">
        <v>75</v>
      </c>
      <c r="BK148" s="218">
        <f t="shared" si="19"/>
        <v>0</v>
      </c>
      <c r="BL148" s="123" t="s">
        <v>114</v>
      </c>
      <c r="BM148" s="217" t="s">
        <v>203</v>
      </c>
    </row>
    <row r="149" spans="1:65" s="132" customFormat="1" ht="24.2" customHeight="1">
      <c r="A149" s="129"/>
      <c r="B149" s="73"/>
      <c r="C149" s="74" t="s">
        <v>204</v>
      </c>
      <c r="D149" s="74" t="s">
        <v>110</v>
      </c>
      <c r="E149" s="75" t="s">
        <v>205</v>
      </c>
      <c r="F149" s="76" t="s">
        <v>206</v>
      </c>
      <c r="G149" s="77" t="s">
        <v>162</v>
      </c>
      <c r="H149" s="226">
        <v>3</v>
      </c>
      <c r="I149" s="78"/>
      <c r="J149" s="78">
        <f t="shared" si="10"/>
        <v>0</v>
      </c>
      <c r="K149" s="79"/>
      <c r="L149" s="73"/>
      <c r="M149" s="213" t="s">
        <v>1</v>
      </c>
      <c r="N149" s="214" t="s">
        <v>35</v>
      </c>
      <c r="O149" s="215">
        <v>0.58299999999999996</v>
      </c>
      <c r="P149" s="215">
        <f t="shared" si="11"/>
        <v>1.7489999999999999</v>
      </c>
      <c r="Q149" s="215">
        <v>4.9050000000000003E-2</v>
      </c>
      <c r="R149" s="215">
        <f t="shared" si="12"/>
        <v>0.14715</v>
      </c>
      <c r="S149" s="215">
        <v>0</v>
      </c>
      <c r="T149" s="216">
        <f t="shared" si="13"/>
        <v>0</v>
      </c>
      <c r="U149" s="129"/>
      <c r="V149" s="129"/>
      <c r="W149" s="129"/>
      <c r="X149" s="129"/>
      <c r="Y149" s="129"/>
      <c r="Z149" s="129"/>
      <c r="AA149" s="129"/>
      <c r="AB149" s="129"/>
      <c r="AC149" s="129"/>
      <c r="AD149" s="129"/>
      <c r="AE149" s="129"/>
      <c r="AR149" s="217" t="s">
        <v>114</v>
      </c>
      <c r="AT149" s="217" t="s">
        <v>110</v>
      </c>
      <c r="AU149" s="217" t="s">
        <v>77</v>
      </c>
      <c r="AY149" s="123" t="s">
        <v>108</v>
      </c>
      <c r="BE149" s="218">
        <f t="shared" si="14"/>
        <v>0</v>
      </c>
      <c r="BF149" s="218">
        <f t="shared" si="15"/>
        <v>0</v>
      </c>
      <c r="BG149" s="218">
        <f t="shared" si="16"/>
        <v>0</v>
      </c>
      <c r="BH149" s="218">
        <f t="shared" si="17"/>
        <v>0</v>
      </c>
      <c r="BI149" s="218">
        <f t="shared" si="18"/>
        <v>0</v>
      </c>
      <c r="BJ149" s="123" t="s">
        <v>75</v>
      </c>
      <c r="BK149" s="218">
        <f t="shared" si="19"/>
        <v>0</v>
      </c>
      <c r="BL149" s="123" t="s">
        <v>114</v>
      </c>
      <c r="BM149" s="217" t="s">
        <v>207</v>
      </c>
    </row>
    <row r="150" spans="1:65" s="132" customFormat="1" ht="33" customHeight="1">
      <c r="A150" s="129"/>
      <c r="B150" s="73"/>
      <c r="C150" s="74" t="s">
        <v>208</v>
      </c>
      <c r="D150" s="74" t="s">
        <v>110</v>
      </c>
      <c r="E150" s="75" t="s">
        <v>209</v>
      </c>
      <c r="F150" s="76" t="s">
        <v>210</v>
      </c>
      <c r="G150" s="77" t="s">
        <v>162</v>
      </c>
      <c r="H150" s="226">
        <v>1</v>
      </c>
      <c r="I150" s="78"/>
      <c r="J150" s="78">
        <f t="shared" si="10"/>
        <v>0</v>
      </c>
      <c r="K150" s="79"/>
      <c r="L150" s="73"/>
      <c r="M150" s="213" t="s">
        <v>1</v>
      </c>
      <c r="N150" s="214" t="s">
        <v>35</v>
      </c>
      <c r="O150" s="215">
        <v>0.16600000000000001</v>
      </c>
      <c r="P150" s="215">
        <f t="shared" si="11"/>
        <v>0.16600000000000001</v>
      </c>
      <c r="Q150" s="215">
        <v>5.9800000000000001E-3</v>
      </c>
      <c r="R150" s="215">
        <f t="shared" si="12"/>
        <v>5.9800000000000001E-3</v>
      </c>
      <c r="S150" s="215">
        <v>0</v>
      </c>
      <c r="T150" s="216">
        <f t="shared" si="13"/>
        <v>0</v>
      </c>
      <c r="U150" s="129"/>
      <c r="V150" s="129"/>
      <c r="W150" s="129"/>
      <c r="X150" s="129"/>
      <c r="Y150" s="129"/>
      <c r="Z150" s="129"/>
      <c r="AA150" s="129"/>
      <c r="AB150" s="129"/>
      <c r="AC150" s="129"/>
      <c r="AD150" s="129"/>
      <c r="AE150" s="129"/>
      <c r="AR150" s="217" t="s">
        <v>114</v>
      </c>
      <c r="AT150" s="217" t="s">
        <v>110</v>
      </c>
      <c r="AU150" s="217" t="s">
        <v>77</v>
      </c>
      <c r="AY150" s="123" t="s">
        <v>108</v>
      </c>
      <c r="BE150" s="218">
        <f t="shared" si="14"/>
        <v>0</v>
      </c>
      <c r="BF150" s="218">
        <f t="shared" si="15"/>
        <v>0</v>
      </c>
      <c r="BG150" s="218">
        <f t="shared" si="16"/>
        <v>0</v>
      </c>
      <c r="BH150" s="218">
        <f t="shared" si="17"/>
        <v>0</v>
      </c>
      <c r="BI150" s="218">
        <f t="shared" si="18"/>
        <v>0</v>
      </c>
      <c r="BJ150" s="123" t="s">
        <v>75</v>
      </c>
      <c r="BK150" s="218">
        <f t="shared" si="19"/>
        <v>0</v>
      </c>
      <c r="BL150" s="123" t="s">
        <v>114</v>
      </c>
      <c r="BM150" s="217" t="s">
        <v>211</v>
      </c>
    </row>
    <row r="151" spans="1:65" s="132" customFormat="1" ht="33" customHeight="1">
      <c r="A151" s="129"/>
      <c r="B151" s="73"/>
      <c r="C151" s="74" t="s">
        <v>212</v>
      </c>
      <c r="D151" s="74" t="s">
        <v>110</v>
      </c>
      <c r="E151" s="75" t="s">
        <v>213</v>
      </c>
      <c r="F151" s="76" t="s">
        <v>214</v>
      </c>
      <c r="G151" s="77" t="s">
        <v>162</v>
      </c>
      <c r="H151" s="226">
        <v>1</v>
      </c>
      <c r="I151" s="78"/>
      <c r="J151" s="78">
        <f t="shared" si="10"/>
        <v>0</v>
      </c>
      <c r="K151" s="79"/>
      <c r="L151" s="73"/>
      <c r="M151" s="213" t="s">
        <v>1</v>
      </c>
      <c r="N151" s="214" t="s">
        <v>35</v>
      </c>
      <c r="O151" s="215">
        <v>0.25</v>
      </c>
      <c r="P151" s="215">
        <f t="shared" si="11"/>
        <v>0.25</v>
      </c>
      <c r="Q151" s="215">
        <v>8.1399999999999997E-3</v>
      </c>
      <c r="R151" s="215">
        <f t="shared" si="12"/>
        <v>8.1399999999999997E-3</v>
      </c>
      <c r="S151" s="215">
        <v>0</v>
      </c>
      <c r="T151" s="216">
        <f t="shared" si="13"/>
        <v>0</v>
      </c>
      <c r="U151" s="129"/>
      <c r="V151" s="129"/>
      <c r="W151" s="129"/>
      <c r="X151" s="129"/>
      <c r="Y151" s="129"/>
      <c r="Z151" s="129"/>
      <c r="AA151" s="129"/>
      <c r="AB151" s="129"/>
      <c r="AC151" s="129"/>
      <c r="AD151" s="129"/>
      <c r="AE151" s="129"/>
      <c r="AR151" s="217" t="s">
        <v>114</v>
      </c>
      <c r="AT151" s="217" t="s">
        <v>110</v>
      </c>
      <c r="AU151" s="217" t="s">
        <v>77</v>
      </c>
      <c r="AY151" s="123" t="s">
        <v>108</v>
      </c>
      <c r="BE151" s="218">
        <f t="shared" si="14"/>
        <v>0</v>
      </c>
      <c r="BF151" s="218">
        <f t="shared" si="15"/>
        <v>0</v>
      </c>
      <c r="BG151" s="218">
        <f t="shared" si="16"/>
        <v>0</v>
      </c>
      <c r="BH151" s="218">
        <f t="shared" si="17"/>
        <v>0</v>
      </c>
      <c r="BI151" s="218">
        <f t="shared" si="18"/>
        <v>0</v>
      </c>
      <c r="BJ151" s="123" t="s">
        <v>75</v>
      </c>
      <c r="BK151" s="218">
        <f t="shared" si="19"/>
        <v>0</v>
      </c>
      <c r="BL151" s="123" t="s">
        <v>114</v>
      </c>
      <c r="BM151" s="217" t="s">
        <v>215</v>
      </c>
    </row>
    <row r="152" spans="1:65" s="132" customFormat="1" ht="33" customHeight="1">
      <c r="A152" s="129"/>
      <c r="B152" s="73"/>
      <c r="C152" s="74" t="s">
        <v>216</v>
      </c>
      <c r="D152" s="74" t="s">
        <v>110</v>
      </c>
      <c r="E152" s="75" t="s">
        <v>217</v>
      </c>
      <c r="F152" s="76" t="s">
        <v>218</v>
      </c>
      <c r="G152" s="77" t="s">
        <v>162</v>
      </c>
      <c r="H152" s="226">
        <v>1</v>
      </c>
      <c r="I152" s="78"/>
      <c r="J152" s="78">
        <f t="shared" si="10"/>
        <v>0</v>
      </c>
      <c r="K152" s="79"/>
      <c r="L152" s="73"/>
      <c r="M152" s="213" t="s">
        <v>1</v>
      </c>
      <c r="N152" s="214" t="s">
        <v>35</v>
      </c>
      <c r="O152" s="215">
        <v>0.43099999999999999</v>
      </c>
      <c r="P152" s="215">
        <f t="shared" si="11"/>
        <v>0.43099999999999999</v>
      </c>
      <c r="Q152" s="215">
        <v>2.3709999999999998E-2</v>
      </c>
      <c r="R152" s="215">
        <f t="shared" si="12"/>
        <v>2.3709999999999998E-2</v>
      </c>
      <c r="S152" s="215">
        <v>0</v>
      </c>
      <c r="T152" s="216">
        <f t="shared" si="13"/>
        <v>0</v>
      </c>
      <c r="U152" s="129"/>
      <c r="V152" s="129"/>
      <c r="W152" s="129"/>
      <c r="X152" s="129"/>
      <c r="Y152" s="129"/>
      <c r="Z152" s="129"/>
      <c r="AA152" s="129"/>
      <c r="AB152" s="129"/>
      <c r="AC152" s="129"/>
      <c r="AD152" s="129"/>
      <c r="AE152" s="129"/>
      <c r="AR152" s="217" t="s">
        <v>114</v>
      </c>
      <c r="AT152" s="217" t="s">
        <v>110</v>
      </c>
      <c r="AU152" s="217" t="s">
        <v>77</v>
      </c>
      <c r="AY152" s="123" t="s">
        <v>108</v>
      </c>
      <c r="BE152" s="218">
        <f t="shared" si="14"/>
        <v>0</v>
      </c>
      <c r="BF152" s="218">
        <f t="shared" si="15"/>
        <v>0</v>
      </c>
      <c r="BG152" s="218">
        <f t="shared" si="16"/>
        <v>0</v>
      </c>
      <c r="BH152" s="218">
        <f t="shared" si="17"/>
        <v>0</v>
      </c>
      <c r="BI152" s="218">
        <f t="shared" si="18"/>
        <v>0</v>
      </c>
      <c r="BJ152" s="123" t="s">
        <v>75</v>
      </c>
      <c r="BK152" s="218">
        <f t="shared" si="19"/>
        <v>0</v>
      </c>
      <c r="BL152" s="123" t="s">
        <v>114</v>
      </c>
      <c r="BM152" s="217" t="s">
        <v>219</v>
      </c>
    </row>
    <row r="153" spans="1:65" s="132" customFormat="1" ht="24.2" customHeight="1">
      <c r="A153" s="129"/>
      <c r="B153" s="73"/>
      <c r="C153" s="74" t="s">
        <v>220</v>
      </c>
      <c r="D153" s="74" t="s">
        <v>110</v>
      </c>
      <c r="E153" s="75" t="s">
        <v>221</v>
      </c>
      <c r="F153" s="76" t="s">
        <v>222</v>
      </c>
      <c r="G153" s="77" t="s">
        <v>162</v>
      </c>
      <c r="H153" s="226">
        <v>3</v>
      </c>
      <c r="I153" s="78"/>
      <c r="J153" s="78">
        <f t="shared" si="10"/>
        <v>0</v>
      </c>
      <c r="K153" s="79"/>
      <c r="L153" s="73"/>
      <c r="M153" s="213" t="s">
        <v>1</v>
      </c>
      <c r="N153" s="214" t="s">
        <v>35</v>
      </c>
      <c r="O153" s="215">
        <v>0.22</v>
      </c>
      <c r="P153" s="215">
        <f t="shared" si="11"/>
        <v>0.66</v>
      </c>
      <c r="Q153" s="215">
        <v>0</v>
      </c>
      <c r="R153" s="215">
        <f t="shared" si="12"/>
        <v>0</v>
      </c>
      <c r="S153" s="215">
        <v>0</v>
      </c>
      <c r="T153" s="216">
        <f t="shared" si="13"/>
        <v>0</v>
      </c>
      <c r="U153" s="129"/>
      <c r="V153" s="129"/>
      <c r="W153" s="129"/>
      <c r="X153" s="129"/>
      <c r="Y153" s="129"/>
      <c r="Z153" s="129"/>
      <c r="AA153" s="129"/>
      <c r="AB153" s="129"/>
      <c r="AC153" s="129"/>
      <c r="AD153" s="129"/>
      <c r="AE153" s="129"/>
      <c r="AR153" s="217" t="s">
        <v>114</v>
      </c>
      <c r="AT153" s="217" t="s">
        <v>110</v>
      </c>
      <c r="AU153" s="217" t="s">
        <v>77</v>
      </c>
      <c r="AY153" s="123" t="s">
        <v>108</v>
      </c>
      <c r="BE153" s="218">
        <f t="shared" si="14"/>
        <v>0</v>
      </c>
      <c r="BF153" s="218">
        <f t="shared" si="15"/>
        <v>0</v>
      </c>
      <c r="BG153" s="218">
        <f t="shared" si="16"/>
        <v>0</v>
      </c>
      <c r="BH153" s="218">
        <f t="shared" si="17"/>
        <v>0</v>
      </c>
      <c r="BI153" s="218">
        <f t="shared" si="18"/>
        <v>0</v>
      </c>
      <c r="BJ153" s="123" t="s">
        <v>75</v>
      </c>
      <c r="BK153" s="218">
        <f t="shared" si="19"/>
        <v>0</v>
      </c>
      <c r="BL153" s="123" t="s">
        <v>114</v>
      </c>
      <c r="BM153" s="217" t="s">
        <v>223</v>
      </c>
    </row>
    <row r="154" spans="1:65" s="132" customFormat="1" ht="33" customHeight="1">
      <c r="A154" s="129"/>
      <c r="B154" s="73"/>
      <c r="C154" s="74" t="s">
        <v>224</v>
      </c>
      <c r="D154" s="74" t="s">
        <v>110</v>
      </c>
      <c r="E154" s="75" t="s">
        <v>225</v>
      </c>
      <c r="F154" s="76" t="s">
        <v>226</v>
      </c>
      <c r="G154" s="77" t="s">
        <v>162</v>
      </c>
      <c r="H154" s="226">
        <v>3</v>
      </c>
      <c r="I154" s="78"/>
      <c r="J154" s="78">
        <f t="shared" si="10"/>
        <v>0</v>
      </c>
      <c r="K154" s="79"/>
      <c r="L154" s="73"/>
      <c r="M154" s="213" t="s">
        <v>1</v>
      </c>
      <c r="N154" s="214" t="s">
        <v>35</v>
      </c>
      <c r="O154" s="215">
        <v>0.35</v>
      </c>
      <c r="P154" s="215">
        <f t="shared" si="11"/>
        <v>1.0499999999999998</v>
      </c>
      <c r="Q154" s="215">
        <v>3.7249999999999998E-2</v>
      </c>
      <c r="R154" s="215">
        <f t="shared" si="12"/>
        <v>0.11174999999999999</v>
      </c>
      <c r="S154" s="215">
        <v>0</v>
      </c>
      <c r="T154" s="216">
        <f t="shared" si="13"/>
        <v>0</v>
      </c>
      <c r="U154" s="129"/>
      <c r="V154" s="129"/>
      <c r="W154" s="129"/>
      <c r="X154" s="129"/>
      <c r="Y154" s="129"/>
      <c r="Z154" s="129"/>
      <c r="AA154" s="129"/>
      <c r="AB154" s="129"/>
      <c r="AC154" s="129"/>
      <c r="AD154" s="129"/>
      <c r="AE154" s="129"/>
      <c r="AR154" s="217" t="s">
        <v>114</v>
      </c>
      <c r="AT154" s="217" t="s">
        <v>110</v>
      </c>
      <c r="AU154" s="217" t="s">
        <v>77</v>
      </c>
      <c r="AY154" s="123" t="s">
        <v>108</v>
      </c>
      <c r="BE154" s="218">
        <f t="shared" si="14"/>
        <v>0</v>
      </c>
      <c r="BF154" s="218">
        <f t="shared" si="15"/>
        <v>0</v>
      </c>
      <c r="BG154" s="218">
        <f t="shared" si="16"/>
        <v>0</v>
      </c>
      <c r="BH154" s="218">
        <f t="shared" si="17"/>
        <v>0</v>
      </c>
      <c r="BI154" s="218">
        <f t="shared" si="18"/>
        <v>0</v>
      </c>
      <c r="BJ154" s="123" t="s">
        <v>75</v>
      </c>
      <c r="BK154" s="218">
        <f t="shared" si="19"/>
        <v>0</v>
      </c>
      <c r="BL154" s="123" t="s">
        <v>114</v>
      </c>
      <c r="BM154" s="217" t="s">
        <v>227</v>
      </c>
    </row>
    <row r="155" spans="1:65" s="132" customFormat="1" ht="24.2" customHeight="1">
      <c r="A155" s="129"/>
      <c r="B155" s="73"/>
      <c r="C155" s="74" t="s">
        <v>228</v>
      </c>
      <c r="D155" s="74" t="s">
        <v>110</v>
      </c>
      <c r="E155" s="75" t="s">
        <v>229</v>
      </c>
      <c r="F155" s="76" t="s">
        <v>230</v>
      </c>
      <c r="G155" s="77" t="s">
        <v>113</v>
      </c>
      <c r="H155" s="226">
        <v>2.7</v>
      </c>
      <c r="I155" s="78"/>
      <c r="J155" s="78">
        <f t="shared" si="10"/>
        <v>0</v>
      </c>
      <c r="K155" s="79"/>
      <c r="L155" s="73"/>
      <c r="M155" s="213" t="s">
        <v>1</v>
      </c>
      <c r="N155" s="214" t="s">
        <v>35</v>
      </c>
      <c r="O155" s="215">
        <v>1.319</v>
      </c>
      <c r="P155" s="215">
        <f t="shared" si="11"/>
        <v>3.5613000000000001</v>
      </c>
      <c r="Q155" s="215">
        <v>0</v>
      </c>
      <c r="R155" s="215">
        <f t="shared" si="12"/>
        <v>0</v>
      </c>
      <c r="S155" s="215">
        <v>0</v>
      </c>
      <c r="T155" s="216">
        <f t="shared" si="13"/>
        <v>0</v>
      </c>
      <c r="U155" s="129"/>
      <c r="V155" s="129"/>
      <c r="W155" s="129"/>
      <c r="X155" s="129"/>
      <c r="Y155" s="129"/>
      <c r="Z155" s="129"/>
      <c r="AA155" s="129"/>
      <c r="AB155" s="129"/>
      <c r="AC155" s="129"/>
      <c r="AD155" s="129"/>
      <c r="AE155" s="129"/>
      <c r="AR155" s="217" t="s">
        <v>114</v>
      </c>
      <c r="AT155" s="217" t="s">
        <v>110</v>
      </c>
      <c r="AU155" s="217" t="s">
        <v>77</v>
      </c>
      <c r="AY155" s="123" t="s">
        <v>108</v>
      </c>
      <c r="BE155" s="218">
        <f t="shared" si="14"/>
        <v>0</v>
      </c>
      <c r="BF155" s="218">
        <f t="shared" si="15"/>
        <v>0</v>
      </c>
      <c r="BG155" s="218">
        <f t="shared" si="16"/>
        <v>0</v>
      </c>
      <c r="BH155" s="218">
        <f t="shared" si="17"/>
        <v>0</v>
      </c>
      <c r="BI155" s="218">
        <f t="shared" si="18"/>
        <v>0</v>
      </c>
      <c r="BJ155" s="123" t="s">
        <v>75</v>
      </c>
      <c r="BK155" s="218">
        <f t="shared" si="19"/>
        <v>0</v>
      </c>
      <c r="BL155" s="123" t="s">
        <v>114</v>
      </c>
      <c r="BM155" s="217" t="s">
        <v>231</v>
      </c>
    </row>
    <row r="156" spans="1:65" s="200" customFormat="1" ht="22.9" customHeight="1">
      <c r="B156" s="201"/>
      <c r="D156" s="202" t="s">
        <v>69</v>
      </c>
      <c r="E156" s="211" t="s">
        <v>232</v>
      </c>
      <c r="F156" s="211" t="s">
        <v>233</v>
      </c>
      <c r="H156" s="228"/>
      <c r="J156" s="212">
        <f>BK156</f>
        <v>0</v>
      </c>
      <c r="L156" s="201"/>
      <c r="M156" s="205"/>
      <c r="N156" s="206"/>
      <c r="O156" s="206"/>
      <c r="P156" s="207">
        <f>P157</f>
        <v>68.925079999999994</v>
      </c>
      <c r="Q156" s="206"/>
      <c r="R156" s="207">
        <f>R157</f>
        <v>0</v>
      </c>
      <c r="S156" s="206"/>
      <c r="T156" s="208">
        <f>T157</f>
        <v>0</v>
      </c>
      <c r="AR156" s="202" t="s">
        <v>75</v>
      </c>
      <c r="AT156" s="209" t="s">
        <v>69</v>
      </c>
      <c r="AU156" s="209" t="s">
        <v>75</v>
      </c>
      <c r="AY156" s="202" t="s">
        <v>108</v>
      </c>
      <c r="BK156" s="210">
        <f>BK157</f>
        <v>0</v>
      </c>
    </row>
    <row r="157" spans="1:65" s="132" customFormat="1" ht="24.2" customHeight="1">
      <c r="A157" s="129"/>
      <c r="B157" s="73"/>
      <c r="C157" s="74" t="s">
        <v>234</v>
      </c>
      <c r="D157" s="74" t="s">
        <v>110</v>
      </c>
      <c r="E157" s="75" t="s">
        <v>235</v>
      </c>
      <c r="F157" s="76" t="s">
        <v>236</v>
      </c>
      <c r="G157" s="77" t="s">
        <v>139</v>
      </c>
      <c r="H157" s="226">
        <v>46.570999999999998</v>
      </c>
      <c r="I157" s="78"/>
      <c r="J157" s="78">
        <f>ROUND(I157*H157,2)</f>
        <v>0</v>
      </c>
      <c r="K157" s="79"/>
      <c r="L157" s="73"/>
      <c r="M157" s="213" t="s">
        <v>1</v>
      </c>
      <c r="N157" s="214" t="s">
        <v>35</v>
      </c>
      <c r="O157" s="215">
        <v>1.48</v>
      </c>
      <c r="P157" s="215">
        <f>O157*H157</f>
        <v>68.925079999999994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129"/>
      <c r="V157" s="129"/>
      <c r="W157" s="129"/>
      <c r="X157" s="129"/>
      <c r="Y157" s="129"/>
      <c r="Z157" s="129"/>
      <c r="AA157" s="129"/>
      <c r="AB157" s="129"/>
      <c r="AC157" s="129"/>
      <c r="AD157" s="129"/>
      <c r="AE157" s="129"/>
      <c r="AR157" s="217" t="s">
        <v>114</v>
      </c>
      <c r="AT157" s="217" t="s">
        <v>110</v>
      </c>
      <c r="AU157" s="217" t="s">
        <v>77</v>
      </c>
      <c r="AY157" s="123" t="s">
        <v>108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23" t="s">
        <v>75</v>
      </c>
      <c r="BK157" s="218">
        <f>ROUND(I157*H157,2)</f>
        <v>0</v>
      </c>
      <c r="BL157" s="123" t="s">
        <v>114</v>
      </c>
      <c r="BM157" s="217" t="s">
        <v>237</v>
      </c>
    </row>
    <row r="158" spans="1:65" s="200" customFormat="1" ht="25.9" customHeight="1">
      <c r="B158" s="201"/>
      <c r="D158" s="202" t="s">
        <v>69</v>
      </c>
      <c r="E158" s="203" t="s">
        <v>238</v>
      </c>
      <c r="F158" s="203" t="s">
        <v>239</v>
      </c>
      <c r="H158" s="228"/>
      <c r="J158" s="204">
        <f>BK158</f>
        <v>0</v>
      </c>
      <c r="L158" s="201"/>
      <c r="M158" s="205"/>
      <c r="N158" s="206"/>
      <c r="O158" s="206"/>
      <c r="P158" s="207">
        <f>P159+P163</f>
        <v>0</v>
      </c>
      <c r="Q158" s="206"/>
      <c r="R158" s="207">
        <f>R159+R163</f>
        <v>0</v>
      </c>
      <c r="S158" s="206"/>
      <c r="T158" s="208">
        <f>T159+T163</f>
        <v>0</v>
      </c>
      <c r="AR158" s="202" t="s">
        <v>128</v>
      </c>
      <c r="AT158" s="209" t="s">
        <v>69</v>
      </c>
      <c r="AU158" s="209" t="s">
        <v>70</v>
      </c>
      <c r="AY158" s="202" t="s">
        <v>108</v>
      </c>
      <c r="BK158" s="210">
        <f>BK159+BK163</f>
        <v>0</v>
      </c>
    </row>
    <row r="159" spans="1:65" s="200" customFormat="1" ht="22.9" customHeight="1">
      <c r="B159" s="201"/>
      <c r="D159" s="202" t="s">
        <v>69</v>
      </c>
      <c r="E159" s="211" t="s">
        <v>240</v>
      </c>
      <c r="F159" s="211" t="s">
        <v>241</v>
      </c>
      <c r="H159" s="228"/>
      <c r="J159" s="212">
        <f>BK159</f>
        <v>0</v>
      </c>
      <c r="L159" s="201"/>
      <c r="M159" s="205"/>
      <c r="N159" s="206"/>
      <c r="O159" s="206"/>
      <c r="P159" s="207">
        <f>SUM(P160:P162)</f>
        <v>0</v>
      </c>
      <c r="Q159" s="206"/>
      <c r="R159" s="207">
        <f>SUM(R160:R162)</f>
        <v>0</v>
      </c>
      <c r="S159" s="206"/>
      <c r="T159" s="208">
        <f>SUM(T160:T162)</f>
        <v>0</v>
      </c>
      <c r="AR159" s="202" t="s">
        <v>128</v>
      </c>
      <c r="AT159" s="209" t="s">
        <v>69</v>
      </c>
      <c r="AU159" s="209" t="s">
        <v>75</v>
      </c>
      <c r="AY159" s="202" t="s">
        <v>108</v>
      </c>
      <c r="BK159" s="210">
        <f>SUM(BK160:BK162)</f>
        <v>0</v>
      </c>
    </row>
    <row r="160" spans="1:65" s="132" customFormat="1" ht="24.2" customHeight="1">
      <c r="A160" s="129"/>
      <c r="B160" s="73"/>
      <c r="C160" s="74" t="s">
        <v>242</v>
      </c>
      <c r="D160" s="74" t="s">
        <v>110</v>
      </c>
      <c r="E160" s="75" t="s">
        <v>243</v>
      </c>
      <c r="F160" s="76" t="s">
        <v>244</v>
      </c>
      <c r="G160" s="77" t="s">
        <v>245</v>
      </c>
      <c r="H160" s="226">
        <v>1</v>
      </c>
      <c r="I160" s="78"/>
      <c r="J160" s="78">
        <f>ROUND(I160*H160,2)</f>
        <v>0</v>
      </c>
      <c r="K160" s="79"/>
      <c r="L160" s="73"/>
      <c r="M160" s="213" t="s">
        <v>1</v>
      </c>
      <c r="N160" s="214" t="s">
        <v>35</v>
      </c>
      <c r="O160" s="215">
        <v>0</v>
      </c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129"/>
      <c r="V160" s="129"/>
      <c r="W160" s="129"/>
      <c r="X160" s="129"/>
      <c r="Y160" s="129"/>
      <c r="Z160" s="129"/>
      <c r="AA160" s="129"/>
      <c r="AB160" s="129"/>
      <c r="AC160" s="129"/>
      <c r="AD160" s="129"/>
      <c r="AE160" s="129"/>
      <c r="AR160" s="217" t="s">
        <v>246</v>
      </c>
      <c r="AT160" s="217" t="s">
        <v>110</v>
      </c>
      <c r="AU160" s="217" t="s">
        <v>77</v>
      </c>
      <c r="AY160" s="123" t="s">
        <v>108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23" t="s">
        <v>75</v>
      </c>
      <c r="BK160" s="218">
        <f>ROUND(I160*H160,2)</f>
        <v>0</v>
      </c>
      <c r="BL160" s="123" t="s">
        <v>246</v>
      </c>
      <c r="BM160" s="217" t="s">
        <v>247</v>
      </c>
    </row>
    <row r="161" spans="1:65" s="132" customFormat="1" ht="21.75" customHeight="1">
      <c r="A161" s="129"/>
      <c r="B161" s="73"/>
      <c r="C161" s="74" t="s">
        <v>248</v>
      </c>
      <c r="D161" s="74" t="s">
        <v>110</v>
      </c>
      <c r="E161" s="75" t="s">
        <v>249</v>
      </c>
      <c r="F161" s="76" t="s">
        <v>250</v>
      </c>
      <c r="G161" s="77" t="s">
        <v>245</v>
      </c>
      <c r="H161" s="226">
        <v>1</v>
      </c>
      <c r="I161" s="78"/>
      <c r="J161" s="78">
        <f>ROUND(I161*H161,2)</f>
        <v>0</v>
      </c>
      <c r="K161" s="79"/>
      <c r="L161" s="73"/>
      <c r="M161" s="213" t="s">
        <v>1</v>
      </c>
      <c r="N161" s="214" t="s">
        <v>35</v>
      </c>
      <c r="O161" s="215">
        <v>0</v>
      </c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129"/>
      <c r="V161" s="129"/>
      <c r="W161" s="129"/>
      <c r="X161" s="129"/>
      <c r="Y161" s="129"/>
      <c r="Z161" s="129"/>
      <c r="AA161" s="129"/>
      <c r="AB161" s="129"/>
      <c r="AC161" s="129"/>
      <c r="AD161" s="129"/>
      <c r="AE161" s="129"/>
      <c r="AR161" s="217" t="s">
        <v>246</v>
      </c>
      <c r="AT161" s="217" t="s">
        <v>110</v>
      </c>
      <c r="AU161" s="217" t="s">
        <v>77</v>
      </c>
      <c r="AY161" s="123" t="s">
        <v>108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23" t="s">
        <v>75</v>
      </c>
      <c r="BK161" s="218">
        <f>ROUND(I161*H161,2)</f>
        <v>0</v>
      </c>
      <c r="BL161" s="123" t="s">
        <v>246</v>
      </c>
      <c r="BM161" s="217" t="s">
        <v>251</v>
      </c>
    </row>
    <row r="162" spans="1:65" s="132" customFormat="1" ht="16.5" customHeight="1">
      <c r="A162" s="129"/>
      <c r="B162" s="73"/>
      <c r="C162" s="74" t="s">
        <v>252</v>
      </c>
      <c r="D162" s="74" t="s">
        <v>110</v>
      </c>
      <c r="E162" s="75" t="s">
        <v>253</v>
      </c>
      <c r="F162" s="76" t="s">
        <v>254</v>
      </c>
      <c r="G162" s="77" t="s">
        <v>245</v>
      </c>
      <c r="H162" s="226">
        <v>1</v>
      </c>
      <c r="I162" s="78"/>
      <c r="J162" s="78">
        <f>ROUND(I162*H162,2)</f>
        <v>0</v>
      </c>
      <c r="K162" s="79"/>
      <c r="L162" s="73"/>
      <c r="M162" s="213" t="s">
        <v>1</v>
      </c>
      <c r="N162" s="214" t="s">
        <v>35</v>
      </c>
      <c r="O162" s="215">
        <v>0</v>
      </c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129"/>
      <c r="V162" s="129"/>
      <c r="W162" s="129"/>
      <c r="X162" s="129"/>
      <c r="Y162" s="129"/>
      <c r="Z162" s="129"/>
      <c r="AA162" s="129"/>
      <c r="AB162" s="129"/>
      <c r="AC162" s="129"/>
      <c r="AD162" s="129"/>
      <c r="AE162" s="129"/>
      <c r="AR162" s="217" t="s">
        <v>246</v>
      </c>
      <c r="AT162" s="217" t="s">
        <v>110</v>
      </c>
      <c r="AU162" s="217" t="s">
        <v>77</v>
      </c>
      <c r="AY162" s="123" t="s">
        <v>108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23" t="s">
        <v>75</v>
      </c>
      <c r="BK162" s="218">
        <f>ROUND(I162*H162,2)</f>
        <v>0</v>
      </c>
      <c r="BL162" s="123" t="s">
        <v>246</v>
      </c>
      <c r="BM162" s="217" t="s">
        <v>255</v>
      </c>
    </row>
    <row r="163" spans="1:65" s="200" customFormat="1" ht="22.9" customHeight="1">
      <c r="B163" s="201"/>
      <c r="D163" s="202" t="s">
        <v>69</v>
      </c>
      <c r="E163" s="211" t="s">
        <v>256</v>
      </c>
      <c r="F163" s="211" t="s">
        <v>257</v>
      </c>
      <c r="H163" s="228"/>
      <c r="J163" s="212">
        <f>BK163</f>
        <v>0</v>
      </c>
      <c r="L163" s="201"/>
      <c r="M163" s="205"/>
      <c r="N163" s="206"/>
      <c r="O163" s="206"/>
      <c r="P163" s="207">
        <f>P164</f>
        <v>0</v>
      </c>
      <c r="Q163" s="206"/>
      <c r="R163" s="207">
        <f>R164</f>
        <v>0</v>
      </c>
      <c r="S163" s="206"/>
      <c r="T163" s="208">
        <f>T164</f>
        <v>0</v>
      </c>
      <c r="AR163" s="202" t="s">
        <v>128</v>
      </c>
      <c r="AT163" s="209" t="s">
        <v>69</v>
      </c>
      <c r="AU163" s="209" t="s">
        <v>75</v>
      </c>
      <c r="AY163" s="202" t="s">
        <v>108</v>
      </c>
      <c r="BK163" s="210">
        <f>BK164</f>
        <v>0</v>
      </c>
    </row>
    <row r="164" spans="1:65" s="132" customFormat="1" ht="16.5" customHeight="1">
      <c r="A164" s="129"/>
      <c r="B164" s="73"/>
      <c r="C164" s="74" t="s">
        <v>258</v>
      </c>
      <c r="D164" s="74" t="s">
        <v>110</v>
      </c>
      <c r="E164" s="75" t="s">
        <v>259</v>
      </c>
      <c r="F164" s="76" t="s">
        <v>260</v>
      </c>
      <c r="G164" s="77" t="s">
        <v>245</v>
      </c>
      <c r="H164" s="226">
        <v>1</v>
      </c>
      <c r="I164" s="78"/>
      <c r="J164" s="78">
        <f>ROUND(I164*H164,2)</f>
        <v>0</v>
      </c>
      <c r="K164" s="79"/>
      <c r="L164" s="73"/>
      <c r="M164" s="222" t="s">
        <v>1</v>
      </c>
      <c r="N164" s="223" t="s">
        <v>35</v>
      </c>
      <c r="O164" s="224">
        <v>0</v>
      </c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129"/>
      <c r="V164" s="129"/>
      <c r="W164" s="129"/>
      <c r="X164" s="129"/>
      <c r="Y164" s="129"/>
      <c r="Z164" s="129"/>
      <c r="AA164" s="129"/>
      <c r="AB164" s="129"/>
      <c r="AC164" s="129"/>
      <c r="AD164" s="129"/>
      <c r="AE164" s="129"/>
      <c r="AR164" s="217" t="s">
        <v>246</v>
      </c>
      <c r="AT164" s="217" t="s">
        <v>110</v>
      </c>
      <c r="AU164" s="217" t="s">
        <v>77</v>
      </c>
      <c r="AY164" s="123" t="s">
        <v>108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23" t="s">
        <v>75</v>
      </c>
      <c r="BK164" s="218">
        <f>ROUND(I164*H164,2)</f>
        <v>0</v>
      </c>
      <c r="BL164" s="123" t="s">
        <v>246</v>
      </c>
      <c r="BM164" s="217" t="s">
        <v>261</v>
      </c>
    </row>
    <row r="165" spans="1:65" s="132" customFormat="1" ht="6.95" customHeight="1">
      <c r="A165" s="129"/>
      <c r="B165" s="164"/>
      <c r="C165" s="165"/>
      <c r="D165" s="165"/>
      <c r="E165" s="165"/>
      <c r="F165" s="165"/>
      <c r="G165" s="165"/>
      <c r="H165" s="165"/>
      <c r="I165" s="165"/>
      <c r="J165" s="165"/>
      <c r="K165" s="165"/>
      <c r="L165" s="73"/>
      <c r="M165" s="129"/>
      <c r="O165" s="129"/>
      <c r="P165" s="129"/>
      <c r="Q165" s="129"/>
      <c r="R165" s="129"/>
      <c r="S165" s="129"/>
      <c r="T165" s="129"/>
      <c r="U165" s="129"/>
      <c r="V165" s="129"/>
      <c r="W165" s="129"/>
      <c r="X165" s="129"/>
      <c r="Y165" s="129"/>
      <c r="Z165" s="129"/>
      <c r="AA165" s="129"/>
      <c r="AB165" s="129"/>
      <c r="AC165" s="129"/>
      <c r="AD165" s="129"/>
      <c r="AE165" s="129"/>
    </row>
  </sheetData>
  <sheetProtection password="CA9F" sheet="1" objects="1" scenarios="1"/>
  <autoFilter ref="C120:K164"/>
  <mergeCells count="6">
    <mergeCell ref="E113:H113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NAPLAVKA - OPRAVA ÚČELOVÉ...</vt:lpstr>
      <vt:lpstr>'NAPLAVKA - OPRAVA ÚČELOVÉ...'!Názvy_tisku</vt:lpstr>
      <vt:lpstr>'Rekapitulace stavby'!Názvy_tisku</vt:lpstr>
      <vt:lpstr>'NAPLAVKA - OPRAVA ÚČELOVÉ...'!Oblast_tisku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ZBYNEK-PC\Zbynek</dc:creator>
  <cp:lastModifiedBy>Ing. Roman Sehnal</cp:lastModifiedBy>
  <cp:lastPrinted>2022-04-06T12:00:35Z</cp:lastPrinted>
  <dcterms:created xsi:type="dcterms:W3CDTF">2022-03-25T10:18:48Z</dcterms:created>
  <dcterms:modified xsi:type="dcterms:W3CDTF">2022-05-17T05:36:18Z</dcterms:modified>
</cp:coreProperties>
</file>